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<sst xmlns="http://schemas.openxmlformats.org/spreadsheetml/2006/main" count="204" uniqueCount="98">
  <si>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10/08/2005       11:24:52</t>
  </si>
  <si>
    <t>LISSNER</t>
  </si>
  <si>
    <t>HCMQAP639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</si>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</sst>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1056459"/>
        <c:axId val="56854948"/>
      </c:lineChart>
      <c:catAx>
        <c:axId val="510564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564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-0.00376</v>
      </c>
      <c r="D4" s="12">
        <v>-0.003759</v>
      </c>
      <c r="E4" s="12">
        <v>-0.00376</v>
      </c>
      <c r="F4" s="24">
        <v>-0.00209</v>
      </c>
      <c r="G4" s="34">
        <v>-0.011719</v>
      </c>
    </row>
    <row r="5" spans="1:7" ht="12.75" thickBot="1">
      <c r="A5" s="44" t="s">
        <v>13</v>
      </c>
      <c r="B5" s="45">
        <v>-4.165136</v>
      </c>
      <c r="C5" s="46">
        <v>-1.736098</v>
      </c>
      <c r="D5" s="46">
        <v>0.618768</v>
      </c>
      <c r="E5" s="46">
        <v>2.413281</v>
      </c>
      <c r="F5" s="47">
        <v>2.158561</v>
      </c>
      <c r="G5" s="48">
        <v>4.867209</v>
      </c>
    </row>
    <row r="6" spans="1:7" ht="12.75" thickTop="1">
      <c r="A6" s="6" t="s">
        <v>14</v>
      </c>
      <c r="B6" s="39">
        <v>-42.44908</v>
      </c>
      <c r="C6" s="40">
        <v>107.2466</v>
      </c>
      <c r="D6" s="40">
        <v>-148.0328</v>
      </c>
      <c r="E6" s="40">
        <v>223.5503</v>
      </c>
      <c r="F6" s="41">
        <v>-282.9681</v>
      </c>
      <c r="G6" s="42">
        <v>0.001653985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-0.9376383</v>
      </c>
      <c r="C8" s="13">
        <v>-1.322244</v>
      </c>
      <c r="D8" s="13">
        <v>-1.468601</v>
      </c>
      <c r="E8" s="13">
        <v>0.3897654</v>
      </c>
      <c r="F8" s="25">
        <v>-0.02601043</v>
      </c>
      <c r="G8" s="35">
        <v>-0.7166222</v>
      </c>
    </row>
    <row r="9" spans="1:7" ht="12">
      <c r="A9" s="20" t="s">
        <v>17</v>
      </c>
      <c r="B9" s="29">
        <v>-0.7905209</v>
      </c>
      <c r="C9" s="13">
        <v>0.2836889</v>
      </c>
      <c r="D9" s="13">
        <v>0.4963767</v>
      </c>
      <c r="E9" s="13">
        <v>-0.3242892</v>
      </c>
      <c r="F9" s="25">
        <v>-0.8666788</v>
      </c>
      <c r="G9" s="35">
        <v>-0.1205548</v>
      </c>
    </row>
    <row r="10" spans="1:7" ht="12">
      <c r="A10" s="20" t="s">
        <v>18</v>
      </c>
      <c r="B10" s="29">
        <v>1.881949</v>
      </c>
      <c r="C10" s="13">
        <v>0.9641048</v>
      </c>
      <c r="D10" s="13">
        <v>1.051768</v>
      </c>
      <c r="E10" s="13">
        <v>-0.07708699</v>
      </c>
      <c r="F10" s="25">
        <v>-2.336211</v>
      </c>
      <c r="G10" s="35">
        <v>0.4260907</v>
      </c>
    </row>
    <row r="11" spans="1:7" ht="12">
      <c r="A11" s="21" t="s">
        <v>19</v>
      </c>
      <c r="B11" s="31">
        <v>2.372397</v>
      </c>
      <c r="C11" s="15">
        <v>1.415209</v>
      </c>
      <c r="D11" s="15">
        <v>1.89983</v>
      </c>
      <c r="E11" s="15">
        <v>1.387724</v>
      </c>
      <c r="F11" s="27">
        <v>12.01174</v>
      </c>
      <c r="G11" s="37">
        <v>3.080509</v>
      </c>
    </row>
    <row r="12" spans="1:7" ht="12">
      <c r="A12" s="20" t="s">
        <v>20</v>
      </c>
      <c r="B12" s="29">
        <v>-0.3626566</v>
      </c>
      <c r="C12" s="13">
        <v>-0.0475072</v>
      </c>
      <c r="D12" s="13">
        <v>-0.02352515</v>
      </c>
      <c r="E12" s="13">
        <v>-0.1216567</v>
      </c>
      <c r="F12" s="25">
        <v>-0.3103795</v>
      </c>
      <c r="G12" s="35">
        <v>-0.1402948</v>
      </c>
    </row>
    <row r="13" spans="1:7" ht="12">
      <c r="A13" s="20" t="s">
        <v>21</v>
      </c>
      <c r="B13" s="29">
        <v>-0.002376625</v>
      </c>
      <c r="C13" s="13">
        <v>-0.1598308</v>
      </c>
      <c r="D13" s="13">
        <v>-0.1258327</v>
      </c>
      <c r="E13" s="13">
        <v>-0.1722653</v>
      </c>
      <c r="F13" s="25">
        <v>-0.3458464</v>
      </c>
      <c r="G13" s="35">
        <v>-0.1567525</v>
      </c>
    </row>
    <row r="14" spans="1:7" ht="12">
      <c r="A14" s="20" t="s">
        <v>22</v>
      </c>
      <c r="B14" s="29">
        <v>0.07055625</v>
      </c>
      <c r="C14" s="13">
        <v>0.03206874</v>
      </c>
      <c r="D14" s="13">
        <v>0.09287879</v>
      </c>
      <c r="E14" s="13">
        <v>-0.15845</v>
      </c>
      <c r="F14" s="25">
        <v>0.1420267</v>
      </c>
      <c r="G14" s="35">
        <v>0.02112691</v>
      </c>
    </row>
    <row r="15" spans="1:7" ht="12">
      <c r="A15" s="21" t="s">
        <v>23</v>
      </c>
      <c r="B15" s="31">
        <v>-0.4473191</v>
      </c>
      <c r="C15" s="15">
        <v>-0.1115004</v>
      </c>
      <c r="D15" s="15">
        <v>-0.07517103</v>
      </c>
      <c r="E15" s="15">
        <v>-0.1274701</v>
      </c>
      <c r="F15" s="27">
        <v>-0.4738786</v>
      </c>
      <c r="G15" s="37">
        <v>-0.2036171</v>
      </c>
    </row>
    <row r="16" spans="1:7" ht="12">
      <c r="A16" s="20" t="s">
        <v>24</v>
      </c>
      <c r="B16" s="29">
        <v>-0.02891337</v>
      </c>
      <c r="C16" s="13">
        <v>-0.01993548</v>
      </c>
      <c r="D16" s="13">
        <v>-0.01443181</v>
      </c>
      <c r="E16" s="13">
        <v>-0.007587014</v>
      </c>
      <c r="F16" s="25">
        <v>-0.03848157</v>
      </c>
      <c r="G16" s="35">
        <v>-0.01941939</v>
      </c>
    </row>
    <row r="17" spans="1:7" ht="12">
      <c r="A17" s="20" t="s">
        <v>25</v>
      </c>
      <c r="B17" s="29">
        <v>0.004378459</v>
      </c>
      <c r="C17" s="13">
        <v>-0.004437494</v>
      </c>
      <c r="D17" s="13">
        <v>-0.01265072</v>
      </c>
      <c r="E17" s="13">
        <v>0.003895916</v>
      </c>
      <c r="F17" s="25">
        <v>-0.03661943</v>
      </c>
      <c r="G17" s="35">
        <v>-0.007436918</v>
      </c>
    </row>
    <row r="18" spans="1:7" ht="12">
      <c r="A18" s="20" t="s">
        <v>26</v>
      </c>
      <c r="B18" s="29">
        <v>0.04328776</v>
      </c>
      <c r="C18" s="13">
        <v>0.01321763</v>
      </c>
      <c r="D18" s="13">
        <v>0.06841718</v>
      </c>
      <c r="E18" s="13">
        <v>-0.03264998</v>
      </c>
      <c r="F18" s="25">
        <v>0.05593988</v>
      </c>
      <c r="G18" s="35">
        <v>0.02551878</v>
      </c>
    </row>
    <row r="19" spans="1:7" ht="12">
      <c r="A19" s="21" t="s">
        <v>27</v>
      </c>
      <c r="B19" s="31">
        <v>-0.2125509</v>
      </c>
      <c r="C19" s="15">
        <v>-0.2024647</v>
      </c>
      <c r="D19" s="15">
        <v>-0.2098833</v>
      </c>
      <c r="E19" s="15">
        <v>-0.2011896</v>
      </c>
      <c r="F19" s="27">
        <v>-0.1388831</v>
      </c>
      <c r="G19" s="37">
        <v>-0.1968988</v>
      </c>
    </row>
    <row r="20" spans="1:7" ht="12.75" thickBot="1">
      <c r="A20" s="44" t="s">
        <v>28</v>
      </c>
      <c r="B20" s="45">
        <v>0.0006083262</v>
      </c>
      <c r="C20" s="46">
        <v>-0.0008065896</v>
      </c>
      <c r="D20" s="46">
        <v>-0.004524477</v>
      </c>
      <c r="E20" s="46">
        <v>0.002520411</v>
      </c>
      <c r="F20" s="47">
        <v>0.0008397298</v>
      </c>
      <c r="G20" s="48">
        <v>-0.0004756736</v>
      </c>
    </row>
    <row r="21" spans="1:7" ht="12.75" thickTop="1">
      <c r="A21" s="6" t="s">
        <v>29</v>
      </c>
      <c r="B21" s="39">
        <v>41.71744</v>
      </c>
      <c r="C21" s="40">
        <v>24.01268</v>
      </c>
      <c r="D21" s="40">
        <v>-41.40144</v>
      </c>
      <c r="E21" s="40">
        <v>-6.945164</v>
      </c>
      <c r="F21" s="41">
        <v>-1.314422</v>
      </c>
      <c r="G21" s="43">
        <v>0.003432747</v>
      </c>
    </row>
    <row r="22" spans="1:7" ht="12">
      <c r="A22" s="20" t="s">
        <v>30</v>
      </c>
      <c r="B22" s="29">
        <v>-83.30464</v>
      </c>
      <c r="C22" s="13">
        <v>-34.72211</v>
      </c>
      <c r="D22" s="13">
        <v>12.37538</v>
      </c>
      <c r="E22" s="13">
        <v>48.266</v>
      </c>
      <c r="F22" s="25">
        <v>43.1715</v>
      </c>
      <c r="G22" s="36">
        <v>0</v>
      </c>
    </row>
    <row r="23" spans="1:7" ht="12">
      <c r="A23" s="20" t="s">
        <v>31</v>
      </c>
      <c r="B23" s="29">
        <v>1.725175</v>
      </c>
      <c r="C23" s="13">
        <v>-2.804986</v>
      </c>
      <c r="D23" s="13">
        <v>-1.354739</v>
      </c>
      <c r="E23" s="13">
        <v>-2.317766</v>
      </c>
      <c r="F23" s="25">
        <v>7.20692</v>
      </c>
      <c r="G23" s="35">
        <v>-0.345171</v>
      </c>
    </row>
    <row r="24" spans="1:7" ht="12">
      <c r="A24" s="20" t="s">
        <v>32</v>
      </c>
      <c r="B24" s="29">
        <v>1.429603</v>
      </c>
      <c r="C24" s="13">
        <v>-0.924004</v>
      </c>
      <c r="D24" s="13">
        <v>-1.216742</v>
      </c>
      <c r="E24" s="13">
        <v>-1.549179</v>
      </c>
      <c r="F24" s="25">
        <v>-1.930633</v>
      </c>
      <c r="G24" s="35">
        <v>-0.9391414</v>
      </c>
    </row>
    <row r="25" spans="1:7" ht="12">
      <c r="A25" s="20" t="s">
        <v>33</v>
      </c>
      <c r="B25" s="29">
        <v>-0.1019657</v>
      </c>
      <c r="C25" s="13">
        <v>-0.9159328</v>
      </c>
      <c r="D25" s="13">
        <v>-0.7567306</v>
      </c>
      <c r="E25" s="13">
        <v>-0.3791044</v>
      </c>
      <c r="F25" s="25">
        <v>-2.205155</v>
      </c>
      <c r="G25" s="35">
        <v>-0.8031907</v>
      </c>
    </row>
    <row r="26" spans="1:7" ht="12">
      <c r="A26" s="21" t="s">
        <v>34</v>
      </c>
      <c r="B26" s="31">
        <v>0.3876207</v>
      </c>
      <c r="C26" s="15">
        <v>0.8401465</v>
      </c>
      <c r="D26" s="15">
        <v>0.7421289</v>
      </c>
      <c r="E26" s="15">
        <v>0.397461</v>
      </c>
      <c r="F26" s="27">
        <v>1.798326</v>
      </c>
      <c r="G26" s="37">
        <v>0.7727993</v>
      </c>
    </row>
    <row r="27" spans="1:7" ht="12">
      <c r="A27" s="20" t="s">
        <v>35</v>
      </c>
      <c r="B27" s="29">
        <v>0.142427</v>
      </c>
      <c r="C27" s="13">
        <v>-0.01119731</v>
      </c>
      <c r="D27" s="13">
        <v>0.09710971</v>
      </c>
      <c r="E27" s="13">
        <v>-0.0823752</v>
      </c>
      <c r="F27" s="25">
        <v>0.1641115</v>
      </c>
      <c r="G27" s="35">
        <v>0.04338161</v>
      </c>
    </row>
    <row r="28" spans="1:7" ht="12">
      <c r="A28" s="20" t="s">
        <v>36</v>
      </c>
      <c r="B28" s="29">
        <v>0.05400482</v>
      </c>
      <c r="C28" s="13">
        <v>-0.1379294</v>
      </c>
      <c r="D28" s="13">
        <v>0.106482</v>
      </c>
      <c r="E28" s="13">
        <v>-0.1969016</v>
      </c>
      <c r="F28" s="25">
        <v>-0.1095983</v>
      </c>
      <c r="G28" s="35">
        <v>-0.06179154</v>
      </c>
    </row>
    <row r="29" spans="1:7" ht="12">
      <c r="A29" s="20" t="s">
        <v>37</v>
      </c>
      <c r="B29" s="29">
        <v>0.05780485</v>
      </c>
      <c r="C29" s="13">
        <v>0.07903997</v>
      </c>
      <c r="D29" s="13">
        <v>0.01127041</v>
      </c>
      <c r="E29" s="13">
        <v>0.1348179</v>
      </c>
      <c r="F29" s="25">
        <v>-0.1220132</v>
      </c>
      <c r="G29" s="35">
        <v>0.04620391</v>
      </c>
    </row>
    <row r="30" spans="1:7" ht="12">
      <c r="A30" s="21" t="s">
        <v>38</v>
      </c>
      <c r="B30" s="31">
        <v>0.1549608</v>
      </c>
      <c r="C30" s="15">
        <v>0.07120246</v>
      </c>
      <c r="D30" s="15">
        <v>0.1668015</v>
      </c>
      <c r="E30" s="15">
        <v>0.1168402</v>
      </c>
      <c r="F30" s="27">
        <v>0.279203</v>
      </c>
      <c r="G30" s="37">
        <v>0.1450971</v>
      </c>
    </row>
    <row r="31" spans="1:7" ht="12">
      <c r="A31" s="20" t="s">
        <v>39</v>
      </c>
      <c r="B31" s="29">
        <v>0.03263492</v>
      </c>
      <c r="C31" s="13">
        <v>0.04881732</v>
      </c>
      <c r="D31" s="13">
        <v>0.03594987</v>
      </c>
      <c r="E31" s="13">
        <v>0.02746742</v>
      </c>
      <c r="F31" s="25">
        <v>-0.01976918</v>
      </c>
      <c r="G31" s="35">
        <v>0.02907437</v>
      </c>
    </row>
    <row r="32" spans="1:7" ht="12">
      <c r="A32" s="20" t="s">
        <v>40</v>
      </c>
      <c r="B32" s="29">
        <v>-0.006746382</v>
      </c>
      <c r="C32" s="13">
        <v>0.001961401</v>
      </c>
      <c r="D32" s="13">
        <v>0.03476239</v>
      </c>
      <c r="E32" s="13">
        <v>-0.02455165</v>
      </c>
      <c r="F32" s="25">
        <v>0.00312887</v>
      </c>
      <c r="G32" s="35">
        <v>0.002369449</v>
      </c>
    </row>
    <row r="33" spans="1:7" ht="12">
      <c r="A33" s="20" t="s">
        <v>41</v>
      </c>
      <c r="B33" s="29">
        <v>0.05378981</v>
      </c>
      <c r="C33" s="13">
        <v>0.06940188</v>
      </c>
      <c r="D33" s="13">
        <v>0.08174983</v>
      </c>
      <c r="E33" s="13">
        <v>0.07002428</v>
      </c>
      <c r="F33" s="25">
        <v>0.03161549</v>
      </c>
      <c r="G33" s="35">
        <v>0.06521232</v>
      </c>
    </row>
    <row r="34" spans="1:7" ht="12">
      <c r="A34" s="21" t="s">
        <v>42</v>
      </c>
      <c r="B34" s="31">
        <v>0.02229827</v>
      </c>
      <c r="C34" s="15">
        <v>0.01316669</v>
      </c>
      <c r="D34" s="15">
        <v>0.01611758</v>
      </c>
      <c r="E34" s="15">
        <v>0.006618819</v>
      </c>
      <c r="F34" s="27">
        <v>-0.02470405</v>
      </c>
      <c r="G34" s="37">
        <v>0.008552395</v>
      </c>
    </row>
    <row r="35" spans="1:7" ht="12.75" thickBot="1">
      <c r="A35" s="22" t="s">
        <v>43</v>
      </c>
      <c r="B35" s="32">
        <v>-0.002016689</v>
      </c>
      <c r="C35" s="16">
        <v>-0.00313465</v>
      </c>
      <c r="D35" s="16">
        <v>-0.002324036</v>
      </c>
      <c r="E35" s="16">
        <v>-0.001579153</v>
      </c>
      <c r="F35" s="28">
        <v>0.001451455</v>
      </c>
      <c r="G35" s="38">
        <v>-0.001790564</v>
      </c>
    </row>
    <row r="36" spans="1:7" ht="12">
      <c r="A36" s="4" t="s">
        <v>44</v>
      </c>
      <c r="B36" s="3">
        <v>22.07642</v>
      </c>
      <c r="C36" s="3">
        <v>22.07947</v>
      </c>
      <c r="D36" s="3">
        <v>22.08862</v>
      </c>
      <c r="E36" s="3">
        <v>22.08862</v>
      </c>
      <c r="F36" s="3">
        <v>22.10083</v>
      </c>
      <c r="G36" s="3"/>
    </row>
    <row r="37" spans="1:6" ht="12">
      <c r="A37" s="4" t="s">
        <v>45</v>
      </c>
      <c r="B37" s="2">
        <v>0.2298991</v>
      </c>
      <c r="C37" s="2">
        <v>0.1693726</v>
      </c>
      <c r="D37" s="2">
        <v>0.1424154</v>
      </c>
      <c r="E37" s="2">
        <v>0.1327515</v>
      </c>
      <c r="F37" s="2">
        <v>0.1251221</v>
      </c>
    </row>
    <row r="38" spans="1:7" ht="12">
      <c r="A38" s="4" t="s">
        <v>53</v>
      </c>
      <c r="B38" s="2">
        <v>7.274918E-05</v>
      </c>
      <c r="C38" s="2">
        <v>-0.0001821752</v>
      </c>
      <c r="D38" s="2">
        <v>0.0002517424</v>
      </c>
      <c r="E38" s="2">
        <v>-0.0003799697</v>
      </c>
      <c r="F38" s="2">
        <v>0.0004810464</v>
      </c>
      <c r="G38" s="2">
        <v>0.0001620557</v>
      </c>
    </row>
    <row r="39" spans="1:7" ht="12.75" thickBot="1">
      <c r="A39" s="4" t="s">
        <v>54</v>
      </c>
      <c r="B39" s="2">
        <v>-7.031362E-05</v>
      </c>
      <c r="C39" s="2">
        <v>-4.145411E-05</v>
      </c>
      <c r="D39" s="2">
        <v>7.007091E-05</v>
      </c>
      <c r="E39" s="2">
        <v>1.364074E-05</v>
      </c>
      <c r="F39" s="2">
        <v>0</v>
      </c>
      <c r="G39" s="2">
        <v>0.0005815952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3.117284</v>
      </c>
      <c r="F40" s="17" t="s">
        <v>48</v>
      </c>
      <c r="G40" s="8">
        <v>55.121832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</v>
      </c>
      <c r="D4">
        <v>0.003759</v>
      </c>
      <c r="E4">
        <v>0.00376</v>
      </c>
      <c r="F4">
        <v>0.00209</v>
      </c>
      <c r="G4">
        <v>0.011719</v>
      </c>
    </row>
    <row r="5" spans="1:7" ht="12.75">
      <c r="A5" t="s">
        <v>13</v>
      </c>
      <c r="B5">
        <v>-4.165136</v>
      </c>
      <c r="C5">
        <v>-1.736098</v>
      </c>
      <c r="D5">
        <v>0.618768</v>
      </c>
      <c r="E5">
        <v>2.413281</v>
      </c>
      <c r="F5">
        <v>2.158561</v>
      </c>
      <c r="G5">
        <v>4.867209</v>
      </c>
    </row>
    <row r="6" spans="1:7" ht="12.75">
      <c r="A6" t="s">
        <v>14</v>
      </c>
      <c r="B6" s="49">
        <v>-42.44908</v>
      </c>
      <c r="C6" s="49">
        <v>107.2466</v>
      </c>
      <c r="D6" s="49">
        <v>-148.0328</v>
      </c>
      <c r="E6" s="49">
        <v>223.5503</v>
      </c>
      <c r="F6" s="49">
        <v>-282.9681</v>
      </c>
      <c r="G6" s="49">
        <v>0.001653985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-0.9376383</v>
      </c>
      <c r="C8" s="49">
        <v>-1.322244</v>
      </c>
      <c r="D8" s="49">
        <v>-1.468601</v>
      </c>
      <c r="E8" s="49">
        <v>0.3897654</v>
      </c>
      <c r="F8" s="49">
        <v>-0.02601043</v>
      </c>
      <c r="G8" s="49">
        <v>-0.7166222</v>
      </c>
    </row>
    <row r="9" spans="1:7" ht="12.75">
      <c r="A9" t="s">
        <v>17</v>
      </c>
      <c r="B9" s="49">
        <v>-0.7905209</v>
      </c>
      <c r="C9" s="49">
        <v>0.2836889</v>
      </c>
      <c r="D9" s="49">
        <v>0.4963767</v>
      </c>
      <c r="E9" s="49">
        <v>-0.3242892</v>
      </c>
      <c r="F9" s="49">
        <v>-0.8666788</v>
      </c>
      <c r="G9" s="49">
        <v>-0.1205548</v>
      </c>
    </row>
    <row r="10" spans="1:7" ht="12.75">
      <c r="A10" t="s">
        <v>18</v>
      </c>
      <c r="B10" s="49">
        <v>1.881949</v>
      </c>
      <c r="C10" s="49">
        <v>0.9641048</v>
      </c>
      <c r="D10" s="49">
        <v>1.051768</v>
      </c>
      <c r="E10" s="49">
        <v>-0.07708699</v>
      </c>
      <c r="F10" s="49">
        <v>-2.336211</v>
      </c>
      <c r="G10" s="49">
        <v>0.4260907</v>
      </c>
    </row>
    <row r="11" spans="1:7" ht="12.75">
      <c r="A11" t="s">
        <v>19</v>
      </c>
      <c r="B11" s="49">
        <v>2.372397</v>
      </c>
      <c r="C11" s="49">
        <v>1.415209</v>
      </c>
      <c r="D11" s="49">
        <v>1.89983</v>
      </c>
      <c r="E11" s="49">
        <v>1.387724</v>
      </c>
      <c r="F11" s="49">
        <v>12.01174</v>
      </c>
      <c r="G11" s="49">
        <v>3.080509</v>
      </c>
    </row>
    <row r="12" spans="1:7" ht="12.75">
      <c r="A12" t="s">
        <v>20</v>
      </c>
      <c r="B12" s="49">
        <v>-0.3626566</v>
      </c>
      <c r="C12" s="49">
        <v>-0.0475072</v>
      </c>
      <c r="D12" s="49">
        <v>-0.02352515</v>
      </c>
      <c r="E12" s="49">
        <v>-0.1216567</v>
      </c>
      <c r="F12" s="49">
        <v>-0.3103795</v>
      </c>
      <c r="G12" s="49">
        <v>-0.1402948</v>
      </c>
    </row>
    <row r="13" spans="1:7" ht="12.75">
      <c r="A13" t="s">
        <v>21</v>
      </c>
      <c r="B13" s="49">
        <v>-0.002376625</v>
      </c>
      <c r="C13" s="49">
        <v>-0.1598308</v>
      </c>
      <c r="D13" s="49">
        <v>-0.1258327</v>
      </c>
      <c r="E13" s="49">
        <v>-0.1722653</v>
      </c>
      <c r="F13" s="49">
        <v>-0.3458464</v>
      </c>
      <c r="G13" s="49">
        <v>-0.1567525</v>
      </c>
    </row>
    <row r="14" spans="1:7" ht="12.75">
      <c r="A14" t="s">
        <v>22</v>
      </c>
      <c r="B14" s="49">
        <v>0.07055625</v>
      </c>
      <c r="C14" s="49">
        <v>0.03206874</v>
      </c>
      <c r="D14" s="49">
        <v>0.09287879</v>
      </c>
      <c r="E14" s="49">
        <v>-0.15845</v>
      </c>
      <c r="F14" s="49">
        <v>0.1420267</v>
      </c>
      <c r="G14" s="49">
        <v>0.02112691</v>
      </c>
    </row>
    <row r="15" spans="1:7" ht="12.75">
      <c r="A15" t="s">
        <v>23</v>
      </c>
      <c r="B15" s="49">
        <v>-0.4473191</v>
      </c>
      <c r="C15" s="49">
        <v>-0.1115004</v>
      </c>
      <c r="D15" s="49">
        <v>-0.07517103</v>
      </c>
      <c r="E15" s="49">
        <v>-0.1274701</v>
      </c>
      <c r="F15" s="49">
        <v>-0.4738786</v>
      </c>
      <c r="G15" s="49">
        <v>-0.2036171</v>
      </c>
    </row>
    <row r="16" spans="1:7" ht="12.75">
      <c r="A16" t="s">
        <v>24</v>
      </c>
      <c r="B16" s="49">
        <v>-0.02891337</v>
      </c>
      <c r="C16" s="49">
        <v>-0.01993548</v>
      </c>
      <c r="D16" s="49">
        <v>-0.01443181</v>
      </c>
      <c r="E16" s="49">
        <v>-0.007587014</v>
      </c>
      <c r="F16" s="49">
        <v>-0.03848157</v>
      </c>
      <c r="G16" s="49">
        <v>-0.01941939</v>
      </c>
    </row>
    <row r="17" spans="1:7" ht="12.75">
      <c r="A17" t="s">
        <v>25</v>
      </c>
      <c r="B17" s="49">
        <v>0.004378459</v>
      </c>
      <c r="C17" s="49">
        <v>-0.004437494</v>
      </c>
      <c r="D17" s="49">
        <v>-0.01265072</v>
      </c>
      <c r="E17" s="49">
        <v>0.003895916</v>
      </c>
      <c r="F17" s="49">
        <v>-0.03661943</v>
      </c>
      <c r="G17" s="49">
        <v>-0.007436918</v>
      </c>
    </row>
    <row r="18" spans="1:7" ht="12.75">
      <c r="A18" t="s">
        <v>26</v>
      </c>
      <c r="B18" s="49">
        <v>0.04328776</v>
      </c>
      <c r="C18" s="49">
        <v>0.01321763</v>
      </c>
      <c r="D18" s="49">
        <v>0.06841718</v>
      </c>
      <c r="E18" s="49">
        <v>-0.03264998</v>
      </c>
      <c r="F18" s="49">
        <v>0.05593988</v>
      </c>
      <c r="G18" s="49">
        <v>0.02551878</v>
      </c>
    </row>
    <row r="19" spans="1:7" ht="12.75">
      <c r="A19" t="s">
        <v>27</v>
      </c>
      <c r="B19" s="49">
        <v>-0.2125509</v>
      </c>
      <c r="C19" s="49">
        <v>-0.2024647</v>
      </c>
      <c r="D19" s="49">
        <v>-0.2098833</v>
      </c>
      <c r="E19" s="49">
        <v>-0.2011896</v>
      </c>
      <c r="F19" s="49">
        <v>-0.1388831</v>
      </c>
      <c r="G19" s="49">
        <v>-0.1968988</v>
      </c>
    </row>
    <row r="20" spans="1:7" ht="12.75">
      <c r="A20" t="s">
        <v>28</v>
      </c>
      <c r="B20" s="49">
        <v>0.0006083262</v>
      </c>
      <c r="C20" s="49">
        <v>-0.0008065896</v>
      </c>
      <c r="D20" s="49">
        <v>-0.004524477</v>
      </c>
      <c r="E20" s="49">
        <v>0.002520411</v>
      </c>
      <c r="F20" s="49">
        <v>0.0008397298</v>
      </c>
      <c r="G20" s="49">
        <v>-0.0004756736</v>
      </c>
    </row>
    <row r="21" spans="1:7" ht="12.75">
      <c r="A21" t="s">
        <v>29</v>
      </c>
      <c r="B21" s="49">
        <v>41.71744</v>
      </c>
      <c r="C21" s="49">
        <v>24.01268</v>
      </c>
      <c r="D21" s="49">
        <v>-41.40144</v>
      </c>
      <c r="E21" s="49">
        <v>-6.945164</v>
      </c>
      <c r="F21" s="49">
        <v>-1.314422</v>
      </c>
      <c r="G21" s="49">
        <v>0.003432747</v>
      </c>
    </row>
    <row r="22" spans="1:7" ht="12.75">
      <c r="A22" t="s">
        <v>30</v>
      </c>
      <c r="B22" s="49">
        <v>-83.30464</v>
      </c>
      <c r="C22" s="49">
        <v>-34.72211</v>
      </c>
      <c r="D22" s="49">
        <v>12.37538</v>
      </c>
      <c r="E22" s="49">
        <v>48.266</v>
      </c>
      <c r="F22" s="49">
        <v>43.1715</v>
      </c>
      <c r="G22" s="49">
        <v>0</v>
      </c>
    </row>
    <row r="23" spans="1:7" ht="12.75">
      <c r="A23" t="s">
        <v>31</v>
      </c>
      <c r="B23" s="49">
        <v>1.725175</v>
      </c>
      <c r="C23" s="49">
        <v>-2.804986</v>
      </c>
      <c r="D23" s="49">
        <v>-1.354739</v>
      </c>
      <c r="E23" s="49">
        <v>-2.317766</v>
      </c>
      <c r="F23" s="49">
        <v>7.20692</v>
      </c>
      <c r="G23" s="49">
        <v>-0.345171</v>
      </c>
    </row>
    <row r="24" spans="1:7" ht="12.75">
      <c r="A24" t="s">
        <v>32</v>
      </c>
      <c r="B24" s="49">
        <v>1.429603</v>
      </c>
      <c r="C24" s="49">
        <v>-0.924004</v>
      </c>
      <c r="D24" s="49">
        <v>-1.216742</v>
      </c>
      <c r="E24" s="49">
        <v>-1.549179</v>
      </c>
      <c r="F24" s="49">
        <v>-1.930633</v>
      </c>
      <c r="G24" s="49">
        <v>-0.9391414</v>
      </c>
    </row>
    <row r="25" spans="1:7" ht="12.75">
      <c r="A25" t="s">
        <v>33</v>
      </c>
      <c r="B25" s="49">
        <v>-0.1019657</v>
      </c>
      <c r="C25" s="49">
        <v>-0.9159328</v>
      </c>
      <c r="D25" s="49">
        <v>-0.7567306</v>
      </c>
      <c r="E25" s="49">
        <v>-0.3791044</v>
      </c>
      <c r="F25" s="49">
        <v>-2.205155</v>
      </c>
      <c r="G25" s="49">
        <v>-0.8031907</v>
      </c>
    </row>
    <row r="26" spans="1:7" ht="12.75">
      <c r="A26" t="s">
        <v>34</v>
      </c>
      <c r="B26" s="49">
        <v>0.3876207</v>
      </c>
      <c r="C26" s="49">
        <v>0.8401465</v>
      </c>
      <c r="D26" s="49">
        <v>0.7421289</v>
      </c>
      <c r="E26" s="49">
        <v>0.397461</v>
      </c>
      <c r="F26" s="49">
        <v>1.798326</v>
      </c>
      <c r="G26" s="49">
        <v>0.7727993</v>
      </c>
    </row>
    <row r="27" spans="1:7" ht="12.75">
      <c r="A27" t="s">
        <v>35</v>
      </c>
      <c r="B27" s="49">
        <v>0.142427</v>
      </c>
      <c r="C27" s="49">
        <v>-0.01119731</v>
      </c>
      <c r="D27" s="49">
        <v>0.09710971</v>
      </c>
      <c r="E27" s="49">
        <v>-0.0823752</v>
      </c>
      <c r="F27" s="49">
        <v>0.1641115</v>
      </c>
      <c r="G27" s="49">
        <v>0.04338161</v>
      </c>
    </row>
    <row r="28" spans="1:7" ht="12.75">
      <c r="A28" t="s">
        <v>36</v>
      </c>
      <c r="B28" s="49">
        <v>0.05400482</v>
      </c>
      <c r="C28" s="49">
        <v>-0.1379294</v>
      </c>
      <c r="D28" s="49">
        <v>0.106482</v>
      </c>
      <c r="E28" s="49">
        <v>-0.1969016</v>
      </c>
      <c r="F28" s="49">
        <v>-0.1095983</v>
      </c>
      <c r="G28" s="49">
        <v>-0.06179154</v>
      </c>
    </row>
    <row r="29" spans="1:7" ht="12.75">
      <c r="A29" t="s">
        <v>37</v>
      </c>
      <c r="B29" s="49">
        <v>0.05780485</v>
      </c>
      <c r="C29" s="49">
        <v>0.07903997</v>
      </c>
      <c r="D29" s="49">
        <v>0.01127041</v>
      </c>
      <c r="E29" s="49">
        <v>0.1348179</v>
      </c>
      <c r="F29" s="49">
        <v>-0.1220132</v>
      </c>
      <c r="G29" s="49">
        <v>0.04620391</v>
      </c>
    </row>
    <row r="30" spans="1:7" ht="12.75">
      <c r="A30" t="s">
        <v>38</v>
      </c>
      <c r="B30" s="49">
        <v>0.1549608</v>
      </c>
      <c r="C30" s="49">
        <v>0.07120246</v>
      </c>
      <c r="D30" s="49">
        <v>0.1668015</v>
      </c>
      <c r="E30" s="49">
        <v>0.1168402</v>
      </c>
      <c r="F30" s="49">
        <v>0.279203</v>
      </c>
      <c r="G30" s="49">
        <v>0.1450971</v>
      </c>
    </row>
    <row r="31" spans="1:7" ht="12.75">
      <c r="A31" t="s">
        <v>39</v>
      </c>
      <c r="B31" s="49">
        <v>0.03263492</v>
      </c>
      <c r="C31" s="49">
        <v>0.04881732</v>
      </c>
      <c r="D31" s="49">
        <v>0.03594987</v>
      </c>
      <c r="E31" s="49">
        <v>0.02746742</v>
      </c>
      <c r="F31" s="49">
        <v>-0.01976918</v>
      </c>
      <c r="G31" s="49">
        <v>0.02907437</v>
      </c>
    </row>
    <row r="32" spans="1:7" ht="12.75">
      <c r="A32" t="s">
        <v>40</v>
      </c>
      <c r="B32" s="49">
        <v>-0.006746382</v>
      </c>
      <c r="C32" s="49">
        <v>0.001961401</v>
      </c>
      <c r="D32" s="49">
        <v>0.03476239</v>
      </c>
      <c r="E32" s="49">
        <v>-0.02455165</v>
      </c>
      <c r="F32" s="49">
        <v>0.00312887</v>
      </c>
      <c r="G32" s="49">
        <v>0.002369449</v>
      </c>
    </row>
    <row r="33" spans="1:7" ht="12.75">
      <c r="A33" t="s">
        <v>41</v>
      </c>
      <c r="B33" s="49">
        <v>0.05378981</v>
      </c>
      <c r="C33" s="49">
        <v>0.06940188</v>
      </c>
      <c r="D33" s="49">
        <v>0.08174983</v>
      </c>
      <c r="E33" s="49">
        <v>0.07002428</v>
      </c>
      <c r="F33" s="49">
        <v>0.03161549</v>
      </c>
      <c r="G33" s="49">
        <v>0.06521232</v>
      </c>
    </row>
    <row r="34" spans="1:7" ht="12.75">
      <c r="A34" t="s">
        <v>42</v>
      </c>
      <c r="B34" s="49">
        <v>0.02229827</v>
      </c>
      <c r="C34" s="49">
        <v>0.01316669</v>
      </c>
      <c r="D34" s="49">
        <v>0.01611758</v>
      </c>
      <c r="E34" s="49">
        <v>0.006618819</v>
      </c>
      <c r="F34" s="49">
        <v>-0.02470405</v>
      </c>
      <c r="G34" s="49">
        <v>0.008552395</v>
      </c>
    </row>
    <row r="35" spans="1:7" ht="12.75">
      <c r="A35" t="s">
        <v>43</v>
      </c>
      <c r="B35" s="49">
        <v>-0.002016689</v>
      </c>
      <c r="C35" s="49">
        <v>-0.00313465</v>
      </c>
      <c r="D35" s="49">
        <v>-0.002324036</v>
      </c>
      <c r="E35" s="49">
        <v>-0.001579153</v>
      </c>
      <c r="F35" s="49">
        <v>0.001451455</v>
      </c>
      <c r="G35" s="49">
        <v>-0.001790564</v>
      </c>
    </row>
    <row r="36" spans="1:6" ht="12.75">
      <c r="A36" t="s">
        <v>44</v>
      </c>
      <c r="B36" s="49">
        <v>22.07642</v>
      </c>
      <c r="C36" s="49">
        <v>22.07947</v>
      </c>
      <c r="D36" s="49">
        <v>22.08862</v>
      </c>
      <c r="E36" s="49">
        <v>22.08862</v>
      </c>
      <c r="F36" s="49">
        <v>22.10083</v>
      </c>
    </row>
    <row r="37" spans="1:6" ht="12.75">
      <c r="A37" t="s">
        <v>45</v>
      </c>
      <c r="B37" s="49">
        <v>0.2298991</v>
      </c>
      <c r="C37" s="49">
        <v>0.1693726</v>
      </c>
      <c r="D37" s="49">
        <v>0.1424154</v>
      </c>
      <c r="E37" s="49">
        <v>0.1327515</v>
      </c>
      <c r="F37" s="49">
        <v>0.1251221</v>
      </c>
    </row>
    <row r="38" spans="1:7" ht="12.75">
      <c r="A38" t="s">
        <v>55</v>
      </c>
      <c r="B38" s="49">
        <v>7.274918E-05</v>
      </c>
      <c r="C38" s="49">
        <v>-0.0001821752</v>
      </c>
      <c r="D38" s="49">
        <v>0.0002517424</v>
      </c>
      <c r="E38" s="49">
        <v>-0.0003799697</v>
      </c>
      <c r="F38" s="49">
        <v>0.0004810464</v>
      </c>
      <c r="G38" s="49">
        <v>0.0001620557</v>
      </c>
    </row>
    <row r="39" spans="1:7" ht="12.75">
      <c r="A39" t="s">
        <v>56</v>
      </c>
      <c r="B39" s="49">
        <v>-7.031362E-05</v>
      </c>
      <c r="C39" s="49">
        <v>-4.145411E-05</v>
      </c>
      <c r="D39" s="49">
        <v>7.007091E-05</v>
      </c>
      <c r="E39" s="49">
        <v>1.364074E-05</v>
      </c>
      <c r="F39" s="49">
        <v>0</v>
      </c>
      <c r="G39" s="49">
        <v>0.0005815952</v>
      </c>
    </row>
    <row r="40" spans="2:7" ht="12.75">
      <c r="B40" t="s">
        <v>46</v>
      </c>
      <c r="C40">
        <v>-0.003759</v>
      </c>
      <c r="D40" t="s">
        <v>47</v>
      </c>
      <c r="E40">
        <v>3.117284</v>
      </c>
      <c r="F40" t="s">
        <v>48</v>
      </c>
      <c r="G40">
        <v>55.121832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7.274918102652506E-05</v>
      </c>
      <c r="C50">
        <f>-0.017/(C7*C7+C22*C22)*(C21*C22+C6*C7)</f>
        <v>-0.00018217528259360945</v>
      </c>
      <c r="D50">
        <f>-0.017/(D7*D7+D22*D22)*(D21*D22+D6*D7)</f>
        <v>0.00025174247541025603</v>
      </c>
      <c r="E50">
        <f>-0.017/(E7*E7+E22*E22)*(E21*E22+E6*E7)</f>
        <v>-0.0003799696716023035</v>
      </c>
      <c r="F50">
        <f>-0.017/(F7*F7+F22*F22)*(F21*F22+F6*F7)</f>
        <v>0.00048104645110688476</v>
      </c>
      <c r="G50">
        <f>(B50*B$4+C50*C$4+D50*D$4+E50*E$4+F50*F$4)/SUM(B$4:F$4)</f>
        <v>1.5581094272541566E-07</v>
      </c>
    </row>
    <row r="51" spans="1:7" ht="12.75">
      <c r="A51" t="s">
        <v>59</v>
      </c>
      <c r="B51">
        <f>-0.017/(B7*B7+B22*B22)*(B21*B7-B6*B22)</f>
        <v>-7.031361356642906E-05</v>
      </c>
      <c r="C51">
        <f>-0.017/(C7*C7+C22*C22)*(C21*C7-C6*C22)</f>
        <v>-4.145410702014964E-05</v>
      </c>
      <c r="D51">
        <f>-0.017/(D7*D7+D22*D22)*(D21*D7-D6*D22)</f>
        <v>7.007090712046574E-05</v>
      </c>
      <c r="E51">
        <f>-0.017/(E7*E7+E22*E22)*(E21*E7-E6*E22)</f>
        <v>1.3640740416955677E-05</v>
      </c>
      <c r="F51">
        <f>-0.017/(F7*F7+F22*F22)*(F21*F7-F6*F22)</f>
        <v>1.577677136039121E-07</v>
      </c>
      <c r="G51">
        <f>(B51*B$4+C51*C$4+D51*D$4+E51*E$4+F51*F$4)/SUM(B$4:F$4)</f>
        <v>1.5308036286642595E-08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10000.006245984689</v>
      </c>
      <c r="C62">
        <f>C7+(2/0.017)*(C8*C50-C23*C51)</f>
        <v>10000.014659057002</v>
      </c>
      <c r="D62">
        <f>D7+(2/0.017)*(D8*D50-D23*D51)</f>
        <v>9999.967672769355</v>
      </c>
      <c r="E62">
        <f>E7+(2/0.017)*(E8*E50-E23*E51)</f>
        <v>9999.986296119214</v>
      </c>
      <c r="F62">
        <f>F7+(2/0.017)*(F8*F50-F23*F51)</f>
        <v>9999.998394206548</v>
      </c>
    </row>
    <row r="63" spans="1:6" ht="12.75">
      <c r="A63" t="s">
        <v>67</v>
      </c>
      <c r="B63">
        <f>B8+(3/0.017)*(B9*B50-B24*B51)</f>
        <v>-0.9300481579701078</v>
      </c>
      <c r="C63">
        <f>C8+(3/0.017)*(C9*C50-C24*C51)</f>
        <v>-1.338123682275744</v>
      </c>
      <c r="D63">
        <f>D8+(3/0.017)*(D9*D50-D24*D51)</f>
        <v>-1.4315038267884335</v>
      </c>
      <c r="E63">
        <f>E8+(3/0.017)*(E9*E50-E24*E51)</f>
        <v>0.415239284016454</v>
      </c>
      <c r="F63">
        <f>F8+(3/0.017)*(F9*F50-F24*F51)</f>
        <v>-0.09952951872388621</v>
      </c>
    </row>
    <row r="64" spans="1:6" ht="12.75">
      <c r="A64" t="s">
        <v>68</v>
      </c>
      <c r="B64">
        <f>B9+(4/0.017)*(B10*B50-B25*B51)</f>
        <v>-0.759993683139563</v>
      </c>
      <c r="C64">
        <f>C9+(4/0.017)*(C10*C50-C25*C51)</f>
        <v>0.2334288433636893</v>
      </c>
      <c r="D64">
        <f>D9+(4/0.017)*(D10*D50-D25*D51)</f>
        <v>0.5711530481094373</v>
      </c>
      <c r="E64">
        <f>E9+(4/0.017)*(E10*E50-E25*E51)</f>
        <v>-0.31618049812083865</v>
      </c>
      <c r="F64">
        <f>F9+(4/0.017)*(F10*F50-F25*F51)</f>
        <v>-1.1310265901939704</v>
      </c>
    </row>
    <row r="65" spans="1:6" ht="12.75">
      <c r="A65" t="s">
        <v>69</v>
      </c>
      <c r="B65">
        <f>B10+(5/0.017)*(B11*B50-B26*B51)</f>
        <v>1.9407269267440983</v>
      </c>
      <c r="C65">
        <f>C10+(5/0.017)*(C11*C50-C26*C51)</f>
        <v>0.8985199245351719</v>
      </c>
      <c r="D65">
        <f>D10+(5/0.017)*(D11*D50-D26*D51)</f>
        <v>1.1771404299515746</v>
      </c>
      <c r="E65">
        <f>E10+(5/0.017)*(E11*E50-E26*E51)</f>
        <v>-0.2337677826122055</v>
      </c>
      <c r="F65">
        <f>F10+(5/0.017)*(F11*F50-F26*F51)</f>
        <v>-0.6368224174008008</v>
      </c>
    </row>
    <row r="66" spans="1:6" ht="12.75">
      <c r="A66" t="s">
        <v>70</v>
      </c>
      <c r="B66">
        <f>B11+(6/0.017)*(B12*B50-B27*B51)</f>
        <v>2.366619912845492</v>
      </c>
      <c r="C66">
        <f>C11+(6/0.017)*(C12*C50-C27*C51)</f>
        <v>1.418099751681701</v>
      </c>
      <c r="D66">
        <f>D11+(6/0.017)*(D12*D50-D27*D51)</f>
        <v>1.8953381723651872</v>
      </c>
      <c r="E66">
        <f>E11+(6/0.017)*(E12*E50-E27*E51)</f>
        <v>1.4044355935531345</v>
      </c>
      <c r="F66">
        <f>F11+(6/0.017)*(F12*F50-F27*F51)</f>
        <v>11.95903428877619</v>
      </c>
    </row>
    <row r="67" spans="1:6" ht="12.75">
      <c r="A67" t="s">
        <v>71</v>
      </c>
      <c r="B67">
        <f>B12+(7/0.017)*(B13*B50-B28*B51)</f>
        <v>-0.3611642096674746</v>
      </c>
      <c r="C67">
        <f>C12+(7/0.017)*(C13*C50-C28*C51)</f>
        <v>-0.03787211956833156</v>
      </c>
      <c r="D67">
        <f>D12+(7/0.017)*(D13*D50-D28*D51)</f>
        <v>-0.03964109588370017</v>
      </c>
      <c r="E67">
        <f>E12+(7/0.017)*(E13*E50-E28*E51)</f>
        <v>-0.09359844637768891</v>
      </c>
      <c r="F67">
        <f>F12+(7/0.017)*(F13*F50-F28*F51)</f>
        <v>-0.37887692623083546</v>
      </c>
    </row>
    <row r="68" spans="1:6" ht="12.75">
      <c r="A68" t="s">
        <v>72</v>
      </c>
      <c r="B68">
        <f>B13+(8/0.017)*(B14*B50-B29*B51)</f>
        <v>0.0019515525477497198</v>
      </c>
      <c r="C68">
        <f>C13+(8/0.017)*(C14*C50-C29*C51)</f>
        <v>-0.16103814136313957</v>
      </c>
      <c r="D68">
        <f>D13+(8/0.017)*(D14*D50-D29*D51)</f>
        <v>-0.11520126063275775</v>
      </c>
      <c r="E68">
        <f>E13+(8/0.017)*(E14*E50-E29*E51)</f>
        <v>-0.14479839247627016</v>
      </c>
      <c r="F68">
        <f>F13+(8/0.017)*(F14*F50-F29*F51)</f>
        <v>-0.31368607541599264</v>
      </c>
    </row>
    <row r="69" spans="1:6" ht="12.75">
      <c r="A69" t="s">
        <v>73</v>
      </c>
      <c r="B69">
        <f>B14+(9/0.017)*(B15*B50-B30*B51)</f>
        <v>0.05909647356703541</v>
      </c>
      <c r="C69">
        <f>C14+(9/0.017)*(C15*C50-C30*C51)</f>
        <v>0.04438510832271445</v>
      </c>
      <c r="D69">
        <f>D14+(9/0.017)*(D15*D50-D30*D51)</f>
        <v>0.07667260986655666</v>
      </c>
      <c r="E69">
        <f>E14+(9/0.017)*(E15*E50-E30*E51)</f>
        <v>-0.13365183136595127</v>
      </c>
      <c r="F69">
        <f>F14+(9/0.017)*(F15*F50-F30*F51)</f>
        <v>0.021319934585884534</v>
      </c>
    </row>
    <row r="70" spans="1:6" ht="12.75">
      <c r="A70" t="s">
        <v>74</v>
      </c>
      <c r="B70">
        <f>B15+(10/0.017)*(B16*B50-B31*B51)</f>
        <v>-0.44720659696150916</v>
      </c>
      <c r="C70">
        <f>C15+(10/0.017)*(C16*C50-C31*C51)</f>
        <v>-0.10817367640567285</v>
      </c>
      <c r="D70">
        <f>D15+(10/0.017)*(D16*D50-D31*D51)</f>
        <v>-0.07878993563283135</v>
      </c>
      <c r="E70">
        <f>E15+(10/0.017)*(E16*E50-E31*E51)</f>
        <v>-0.12599471219301261</v>
      </c>
      <c r="F70">
        <f>F15+(10/0.017)*(F16*F50-F31*F51)</f>
        <v>-0.4847658374959957</v>
      </c>
    </row>
    <row r="71" spans="1:6" ht="12.75">
      <c r="A71" t="s">
        <v>75</v>
      </c>
      <c r="B71">
        <f>B16+(11/0.017)*(B17*B50-B32*B51)</f>
        <v>-0.029014203240919075</v>
      </c>
      <c r="C71">
        <f>C16+(11/0.017)*(C17*C50-C32*C51)</f>
        <v>-0.01935978539090414</v>
      </c>
      <c r="D71">
        <f>D16+(11/0.017)*(D17*D50-D32*D51)</f>
        <v>-0.018068640203792462</v>
      </c>
      <c r="E71">
        <f>E16+(11/0.017)*(E17*E50-E32*E51)</f>
        <v>-0.008328172801480842</v>
      </c>
      <c r="F71">
        <f>F16+(11/0.017)*(F17*F50-F32*F51)</f>
        <v>-0.04988024913264433</v>
      </c>
    </row>
    <row r="72" spans="1:6" ht="12.75">
      <c r="A72" t="s">
        <v>76</v>
      </c>
      <c r="B72">
        <f>B17+(12/0.017)*(B18*B50-B33*B51)</f>
        <v>0.009271144884205468</v>
      </c>
      <c r="C72">
        <f>C17+(12/0.017)*(C18*C50-C33*C51)</f>
        <v>-0.004106387543210486</v>
      </c>
      <c r="D72">
        <f>D17+(12/0.017)*(D18*D50-D33*D51)</f>
        <v>-0.00453644317029751</v>
      </c>
      <c r="E72">
        <f>E17+(12/0.017)*(E18*E50-E33*E51)</f>
        <v>0.011978847166158275</v>
      </c>
      <c r="F72">
        <f>F17+(12/0.017)*(F18*F50-F33*F51)</f>
        <v>-0.017627882108865955</v>
      </c>
    </row>
    <row r="73" spans="1:6" ht="12.75">
      <c r="A73" t="s">
        <v>77</v>
      </c>
      <c r="B73">
        <f>B18+(13/0.017)*(B19*B50-B34*B51)</f>
        <v>0.03266214732358106</v>
      </c>
      <c r="C73">
        <f>C18+(13/0.017)*(C19*C50-C34*C51)</f>
        <v>0.04184047735783467</v>
      </c>
      <c r="D73">
        <f>D18+(13/0.017)*(D19*D50-D34*D51)</f>
        <v>0.02714912739847171</v>
      </c>
      <c r="E73">
        <f>E18+(13/0.017)*(E19*E50-E34*E51)</f>
        <v>0.025739642849964037</v>
      </c>
      <c r="F73">
        <f>F18+(13/0.017)*(F19*F50-F34*F51)</f>
        <v>0.004853455097700868</v>
      </c>
    </row>
    <row r="74" spans="1:6" ht="12.75">
      <c r="A74" t="s">
        <v>78</v>
      </c>
      <c r="B74">
        <f>B19+(14/0.017)*(B20*B50-B35*B51)</f>
        <v>-0.21263123155379748</v>
      </c>
      <c r="C74">
        <f>C19+(14/0.017)*(C20*C50-C35*C51)</f>
        <v>-0.20245070282326771</v>
      </c>
      <c r="D74">
        <f>D19+(14/0.017)*(D20*D50-D35*D51)</f>
        <v>-0.21068719295347213</v>
      </c>
      <c r="E74">
        <f>E19+(14/0.017)*(E20*E50-E35*E51)</f>
        <v>-0.20196053793726448</v>
      </c>
      <c r="F74">
        <f>F19+(14/0.017)*(F20*F50-F35*F51)</f>
        <v>-0.13855062466681253</v>
      </c>
    </row>
    <row r="75" spans="1:6" ht="12.75">
      <c r="A75" t="s">
        <v>79</v>
      </c>
      <c r="B75" s="49">
        <f>B20</f>
        <v>0.0006083262</v>
      </c>
      <c r="C75" s="49">
        <f>C20</f>
        <v>-0.0008065896</v>
      </c>
      <c r="D75" s="49">
        <f>D20</f>
        <v>-0.004524477</v>
      </c>
      <c r="E75" s="49">
        <f>E20</f>
        <v>0.002520411</v>
      </c>
      <c r="F75" s="49">
        <f>F20</f>
        <v>0.0008397298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-83.28211837582721</v>
      </c>
      <c r="C82">
        <f>C22+(2/0.017)*(C8*C51+C23*C50)</f>
        <v>-34.65554393394072</v>
      </c>
      <c r="D82">
        <f>D22+(2/0.017)*(D8*D51+D23*D50)</f>
        <v>12.32315040545143</v>
      </c>
      <c r="E82">
        <f>E22+(2/0.017)*(E8*E51+E23*E50)</f>
        <v>48.370234997001866</v>
      </c>
      <c r="F82">
        <f>F22+(2/0.017)*(F8*F51+F23*F50)</f>
        <v>43.57936578656531</v>
      </c>
    </row>
    <row r="83" spans="1:6" ht="12.75">
      <c r="A83" t="s">
        <v>82</v>
      </c>
      <c r="B83">
        <f>B23+(3/0.017)*(B9*B51+B24*B50)</f>
        <v>1.7533373815038555</v>
      </c>
      <c r="C83">
        <f>C23+(3/0.017)*(C9*C51+C24*C50)</f>
        <v>-2.77735589062413</v>
      </c>
      <c r="D83">
        <f>D23+(3/0.017)*(D9*D51+D24*D50)</f>
        <v>-1.4026550136540874</v>
      </c>
      <c r="E83">
        <f>E23+(3/0.017)*(E9*E51+E24*E50)</f>
        <v>-2.2146687956907125</v>
      </c>
      <c r="F83">
        <f>F23+(3/0.017)*(F9*F51+F24*F50)</f>
        <v>7.043003372887198</v>
      </c>
    </row>
    <row r="84" spans="1:6" ht="12.75">
      <c r="A84" t="s">
        <v>83</v>
      </c>
      <c r="B84">
        <f>B24+(4/0.017)*(B10*B51+B25*B50)</f>
        <v>1.3967219280222296</v>
      </c>
      <c r="C84">
        <f>C24+(4/0.017)*(C10*C51+C25*C50)</f>
        <v>-0.8941465380896668</v>
      </c>
      <c r="D84">
        <f>D24+(4/0.017)*(D10*D51+D25*D50)</f>
        <v>-1.2442250344993906</v>
      </c>
      <c r="E84">
        <f>E24+(4/0.017)*(E10*E51+E25*E50)</f>
        <v>-1.5155327292350886</v>
      </c>
      <c r="F84">
        <f>F24+(4/0.017)*(F10*F51+F25*F50)</f>
        <v>-2.180315486013781</v>
      </c>
    </row>
    <row r="85" spans="1:6" ht="12.75">
      <c r="A85" t="s">
        <v>84</v>
      </c>
      <c r="B85">
        <f>B25+(5/0.017)*(B11*B51+B26*B50)</f>
        <v>-0.14273414629712566</v>
      </c>
      <c r="C85">
        <f>C25+(5/0.017)*(C11*C51+C26*C50)</f>
        <v>-0.9782034327645326</v>
      </c>
      <c r="D85">
        <f>D25+(5/0.017)*(D11*D51+D26*D50)</f>
        <v>-0.6626281947546575</v>
      </c>
      <c r="E85">
        <f>E25+(5/0.017)*(E11*E51+E26*E50)</f>
        <v>-0.41795544199715995</v>
      </c>
      <c r="F85">
        <f>F25+(5/0.017)*(F11*F51+F26*F50)</f>
        <v>-1.950162822061928</v>
      </c>
    </row>
    <row r="86" spans="1:6" ht="12.75">
      <c r="A86" t="s">
        <v>85</v>
      </c>
      <c r="B86">
        <f>B26+(6/0.017)*(B12*B51+B27*B50)</f>
        <v>0.4002775742243929</v>
      </c>
      <c r="C86">
        <f>C26+(6/0.017)*(C12*C51+C27*C50)</f>
        <v>0.8415615264705527</v>
      </c>
      <c r="D86">
        <f>D26+(6/0.017)*(D12*D51+D27*D50)</f>
        <v>0.7501753271227507</v>
      </c>
      <c r="E86">
        <f>E26+(6/0.017)*(E12*E51+E27*E50)</f>
        <v>0.40792238478617315</v>
      </c>
      <c r="F86">
        <f>F26+(6/0.017)*(F12*F51+F27*F50)</f>
        <v>1.8261717482812105</v>
      </c>
    </row>
    <row r="87" spans="1:6" ht="12.75">
      <c r="A87" t="s">
        <v>86</v>
      </c>
      <c r="B87">
        <f>B27+(7/0.017)*(B13*B51+B28*B50)</f>
        <v>0.14411355344872298</v>
      </c>
      <c r="C87">
        <f>C27+(7/0.017)*(C13*C51+C28*C50)</f>
        <v>0.0018774425634695245</v>
      </c>
      <c r="D87">
        <f>D27+(7/0.017)*(D13*D51+D28*D50)</f>
        <v>0.10451687563679543</v>
      </c>
      <c r="E87">
        <f>E27+(7/0.017)*(E13*E51+E28*E50)</f>
        <v>-0.05253592527360389</v>
      </c>
      <c r="F87">
        <f>F27+(7/0.017)*(F13*F51+F28*F50)</f>
        <v>0.1423800260819449</v>
      </c>
    </row>
    <row r="88" spans="1:6" ht="12.75">
      <c r="A88" t="s">
        <v>87</v>
      </c>
      <c r="B88">
        <f>B28+(8/0.017)*(B14*B51+B29*B50)</f>
        <v>0.05364914498807754</v>
      </c>
      <c r="C88">
        <f>C28+(8/0.017)*(C14*C51+C29*C50)</f>
        <v>-0.14533105169454202</v>
      </c>
      <c r="D88">
        <f>D28+(8/0.017)*(D14*D51+D29*D50)</f>
        <v>0.11087980799051282</v>
      </c>
      <c r="E88">
        <f>E28+(8/0.017)*(E14*E51+E29*E50)</f>
        <v>-0.22202540635679005</v>
      </c>
      <c r="F88">
        <f>F28+(8/0.017)*(F14*F51+F29*F50)</f>
        <v>-0.1372084692331599</v>
      </c>
    </row>
    <row r="89" spans="1:6" ht="12.75">
      <c r="A89" t="s">
        <v>88</v>
      </c>
      <c r="B89">
        <f>B29+(9/0.017)*(B15*B51+B30*B50)</f>
        <v>0.08042444074502834</v>
      </c>
      <c r="C89">
        <f>C29+(9/0.017)*(C15*C51+C30*C50)</f>
        <v>0.07461981654016259</v>
      </c>
      <c r="D89">
        <f>D29+(9/0.017)*(D15*D51+D30*D50)</f>
        <v>0.0307123795445751</v>
      </c>
      <c r="E89">
        <f>E29+(9/0.017)*(E15*E51+E30*E50)</f>
        <v>0.11039374289878014</v>
      </c>
      <c r="F89">
        <f>F29+(9/0.017)*(F15*F51+F30*F50)</f>
        <v>-0.050947691417274746</v>
      </c>
    </row>
    <row r="90" spans="1:6" ht="12.75">
      <c r="A90" t="s">
        <v>89</v>
      </c>
      <c r="B90">
        <f>B30+(10/0.017)*(B16*B51+B31*B50)</f>
        <v>0.15755325131055845</v>
      </c>
      <c r="C90">
        <f>C30+(10/0.017)*(C16*C51+C31*C50)</f>
        <v>0.06645722379703257</v>
      </c>
      <c r="D90">
        <f>D30+(10/0.017)*(D16*D51+D31*D50)</f>
        <v>0.17153024073316864</v>
      </c>
      <c r="E90">
        <f>E30+(10/0.017)*(E16*E51+E31*E50)</f>
        <v>0.1106400358554845</v>
      </c>
      <c r="F90">
        <f>F30+(10/0.017)*(F16*F51+F31*F50)</f>
        <v>0.27360537351199526</v>
      </c>
    </row>
    <row r="91" spans="1:6" ht="12.75">
      <c r="A91" t="s">
        <v>90</v>
      </c>
      <c r="B91">
        <f>B31+(11/0.017)*(B17*B51+B32*B50)</f>
        <v>0.032118140621477644</v>
      </c>
      <c r="C91">
        <f>C31+(11/0.017)*(C17*C51+C32*C50)</f>
        <v>0.048705141721585396</v>
      </c>
      <c r="D91">
        <f>D31+(11/0.017)*(D17*D51+D32*D50)</f>
        <v>0.04103880820706746</v>
      </c>
      <c r="E91">
        <f>E31+(11/0.017)*(E17*E51+E32*E50)</f>
        <v>0.03353814242547097</v>
      </c>
      <c r="F91">
        <f>F31+(11/0.017)*(F17*F51+F32*F50)</f>
        <v>-0.018799009476292212</v>
      </c>
    </row>
    <row r="92" spans="1:6" ht="12.75">
      <c r="A92" t="s">
        <v>91</v>
      </c>
      <c r="B92">
        <f>B32+(12/0.017)*(B18*B51+B33*B50)</f>
        <v>-0.006132655555569838</v>
      </c>
      <c r="C92">
        <f>C32+(12/0.017)*(C18*C51+C33*C50)</f>
        <v>-0.007350056988306245</v>
      </c>
      <c r="D92">
        <f>D32+(12/0.017)*(D18*D51+D33*D50)</f>
        <v>0.05267341948267656</v>
      </c>
      <c r="E92">
        <f>E32+(12/0.017)*(E18*E51+E33*E50)</f>
        <v>-0.04364751299594344</v>
      </c>
      <c r="F92">
        <f>F32+(12/0.017)*(F18*F51+F33*F50)</f>
        <v>0.013870525132803823</v>
      </c>
    </row>
    <row r="93" spans="1:6" ht="12.75">
      <c r="A93" t="s">
        <v>92</v>
      </c>
      <c r="B93">
        <f>B33+(13/0.017)*(B19*B51+B34*B50)</f>
        <v>0.06645900032034503</v>
      </c>
      <c r="C93">
        <f>C33+(13/0.017)*(C19*C51+C34*C50)</f>
        <v>0.0739857930770818</v>
      </c>
      <c r="D93">
        <f>D33+(13/0.017)*(D19*D51+D34*D50)</f>
        <v>0.07360629832135399</v>
      </c>
      <c r="E93">
        <f>E33+(13/0.017)*(E19*E51+E34*E50)</f>
        <v>0.06600244278410523</v>
      </c>
      <c r="F93">
        <f>F33+(13/0.017)*(F19*F51+F34*F50)</f>
        <v>0.022511125938531804</v>
      </c>
    </row>
    <row r="94" spans="1:6" ht="12.75">
      <c r="A94" t="s">
        <v>93</v>
      </c>
      <c r="B94">
        <f>B34+(14/0.017)*(B20*B51+B35*B50)</f>
        <v>0.022142222634659956</v>
      </c>
      <c r="C94">
        <f>C34+(14/0.017)*(C20*C51+C35*C50)</f>
        <v>0.013664507106855598</v>
      </c>
      <c r="D94">
        <f>D34+(14/0.017)*(D20*D51+D35*D50)</f>
        <v>0.015374680060879102</v>
      </c>
      <c r="E94">
        <f>E34+(14/0.017)*(E20*E51+E35*E50)</f>
        <v>0.007141274721541626</v>
      </c>
      <c r="F94">
        <f>F34+(14/0.017)*(F20*F51+F35*F50)</f>
        <v>-0.024128938433812527</v>
      </c>
    </row>
    <row r="95" spans="1:6" ht="12.75">
      <c r="A95" t="s">
        <v>94</v>
      </c>
      <c r="B95" s="49">
        <f>B35</f>
        <v>-0.002016689</v>
      </c>
      <c r="C95" s="49">
        <f>C35</f>
        <v>-0.00313465</v>
      </c>
      <c r="D95" s="49">
        <f>D35</f>
        <v>-0.002324036</v>
      </c>
      <c r="E95" s="49">
        <f>E35</f>
        <v>-0.001579153</v>
      </c>
      <c r="F95" s="49">
        <f>F35</f>
        <v>0.001451455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67</v>
      </c>
      <c r="B103">
        <f>B63*10000/B62</f>
        <v>-0.9300475770638151</v>
      </c>
      <c r="C103">
        <f>C63*10000/C62</f>
        <v>-1.338121720715486</v>
      </c>
      <c r="D103">
        <f>D63*10000/D62</f>
        <v>-1.4315084544588312</v>
      </c>
      <c r="E103">
        <f>E63*10000/E62</f>
        <v>0.41523985305619837</v>
      </c>
      <c r="F103">
        <f>F63*10000/F62</f>
        <v>-0.09952953470627372</v>
      </c>
      <c r="G103">
        <f>AVERAGE(C103:E103)</f>
        <v>-0.784796774039373</v>
      </c>
      <c r="H103">
        <f>STDEV(C103:E103)</f>
        <v>1.0403106268264297</v>
      </c>
      <c r="I103">
        <f>(B103*B4+C103*C4+D103*D4+E103*E4+F103*F4)/SUM(B4:F4)</f>
        <v>-0.7141212076530811</v>
      </c>
      <c r="K103">
        <f>(LN(H103)+LN(H123))/2-LN(K114*K115^3)</f>
        <v>-4.043523089587315</v>
      </c>
    </row>
    <row r="104" spans="1:11" ht="12.75">
      <c r="A104" t="s">
        <v>68</v>
      </c>
      <c r="B104">
        <f>B64*10000/B62</f>
        <v>-0.7599932084489686</v>
      </c>
      <c r="C104">
        <f>C64*10000/C62</f>
        <v>0.23342850117951883</v>
      </c>
      <c r="D104">
        <f>D64*10000/D62</f>
        <v>0.5711548944950382</v>
      </c>
      <c r="E104">
        <f>E64*10000/E62</f>
        <v>-0.31618093141141773</v>
      </c>
      <c r="F104">
        <f>F64*10000/F62</f>
        <v>-1.131026771813509</v>
      </c>
      <c r="G104">
        <f>AVERAGE(C104:E104)</f>
        <v>0.16280082142104643</v>
      </c>
      <c r="H104">
        <f>STDEV(C104:E104)</f>
        <v>0.4478642861909421</v>
      </c>
      <c r="I104">
        <f>(B104*B4+C104*C4+D104*D4+E104*E4+F104*F4)/SUM(B4:F4)</f>
        <v>-0.14368216094759706</v>
      </c>
      <c r="K104">
        <f>(LN(H104)+LN(H124))/2-LN(K114*K115^4)</f>
        <v>-4.272006512621764</v>
      </c>
    </row>
    <row r="105" spans="1:11" ht="12.75">
      <c r="A105" t="s">
        <v>69</v>
      </c>
      <c r="B105">
        <f>B65*10000/B62</f>
        <v>1.9407257145697887</v>
      </c>
      <c r="C105">
        <f>C65*10000/C62</f>
        <v>0.8985186073916236</v>
      </c>
      <c r="D105">
        <f>D65*10000/D62</f>
        <v>1.1771442353328945</v>
      </c>
      <c r="E105">
        <f>E65*10000/E62</f>
        <v>-0.23376810296522693</v>
      </c>
      <c r="F105">
        <f>F65*10000/F62</f>
        <v>-0.636822519661344</v>
      </c>
      <c r="G105">
        <f>AVERAGE(C105:E105)</f>
        <v>0.613964913253097</v>
      </c>
      <c r="H105">
        <f>STDEV(C105:E105)</f>
        <v>0.7472593326458893</v>
      </c>
      <c r="I105">
        <f>(B105*B4+C105*C4+D105*D4+E105*E4+F105*F4)/SUM(B4:F4)</f>
        <v>0.6385199389657122</v>
      </c>
      <c r="K105">
        <f>(LN(H105)+LN(H125))/2-LN(K114*K115^5)</f>
        <v>-3.476528600026982</v>
      </c>
    </row>
    <row r="106" spans="1:11" ht="12.75">
      <c r="A106" t="s">
        <v>70</v>
      </c>
      <c r="B106">
        <f>B66*10000/B62</f>
        <v>2.3666184346592414</v>
      </c>
      <c r="C106">
        <f>C66*10000/C62</f>
        <v>1.418097672884239</v>
      </c>
      <c r="D106">
        <f>D66*10000/D62</f>
        <v>1.8953442994884195</v>
      </c>
      <c r="E106">
        <f>E66*10000/E62</f>
        <v>1.4044375181775666</v>
      </c>
      <c r="F106">
        <f>F66*10000/F62</f>
        <v>11.959036209150394</v>
      </c>
      <c r="G106">
        <f>AVERAGE(C106:E106)</f>
        <v>1.5726264968500752</v>
      </c>
      <c r="H106">
        <f>STDEV(C106:E106)</f>
        <v>0.2795652608273123</v>
      </c>
      <c r="I106">
        <f>(B106*B4+C106*C4+D106*D4+E106*E4+F106*F4)/SUM(B4:F4)</f>
        <v>3.0763500466839577</v>
      </c>
      <c r="K106">
        <f>(LN(H106)+LN(H126))/2-LN(K114*K115^6)</f>
        <v>-3.4797762408550903</v>
      </c>
    </row>
    <row r="107" spans="1:11" ht="12.75">
      <c r="A107" t="s">
        <v>71</v>
      </c>
      <c r="B107">
        <f>B67*10000/B62</f>
        <v>-0.3611639840850031</v>
      </c>
      <c r="C107">
        <f>C67*10000/C62</f>
        <v>-0.03787206405145698</v>
      </c>
      <c r="D107">
        <f>D67*10000/D62</f>
        <v>-0.039641224032799405</v>
      </c>
      <c r="E107">
        <f>E67*10000/E62</f>
        <v>-0.09359857464405978</v>
      </c>
      <c r="F107">
        <f>F67*10000/F62</f>
        <v>-0.3788769870706539</v>
      </c>
      <c r="G107">
        <f>AVERAGE(C107:E107)</f>
        <v>-0.0570372875761054</v>
      </c>
      <c r="H107">
        <f>STDEV(C107:E107)</f>
        <v>0.03167535739038979</v>
      </c>
      <c r="I107">
        <f>(B107*B4+C107*C4+D107*D4+E107*E4+F107*F4)/SUM(B4:F4)</f>
        <v>-0.14405428815946061</v>
      </c>
      <c r="K107">
        <f>(LN(H107)+LN(H127))/2-LN(K114*K115^7)</f>
        <v>-4.503829377278355</v>
      </c>
    </row>
    <row r="108" spans="1:9" ht="12.75">
      <c r="A108" t="s">
        <v>72</v>
      </c>
      <c r="B108">
        <f>B68*10000/B62</f>
        <v>0.001951551328813748</v>
      </c>
      <c r="C108">
        <f>C68*10000/C62</f>
        <v>-0.16103790529675624</v>
      </c>
      <c r="D108">
        <f>D68*10000/D62</f>
        <v>-0.11520163304773397</v>
      </c>
      <c r="E108">
        <f>E68*10000/E62</f>
        <v>-0.14479859090653294</v>
      </c>
      <c r="F108">
        <f>F68*10000/F62</f>
        <v>-0.3136861257875053</v>
      </c>
      <c r="G108">
        <f>AVERAGE(C108:E108)</f>
        <v>-0.14034604308367438</v>
      </c>
      <c r="H108">
        <f>STDEV(C108:E108)</f>
        <v>0.02324026355288939</v>
      </c>
      <c r="I108">
        <f>(B108*B4+C108*C4+D108*D4+E108*E4+F108*F4)/SUM(B4:F4)</f>
        <v>-0.14295103085568922</v>
      </c>
    </row>
    <row r="109" spans="1:9" ht="12.75">
      <c r="A109" t="s">
        <v>73</v>
      </c>
      <c r="B109">
        <f>B69*10000/B62</f>
        <v>0.05909643665549156</v>
      </c>
      <c r="C109">
        <f>C69*10000/C62</f>
        <v>0.044385043258426536</v>
      </c>
      <c r="D109">
        <f>D69*10000/D62</f>
        <v>0.07667285772867226</v>
      </c>
      <c r="E109">
        <f>E69*10000/E62</f>
        <v>-0.13365201452107864</v>
      </c>
      <c r="F109">
        <f>F69*10000/F62</f>
        <v>0.021319938009426217</v>
      </c>
      <c r="G109">
        <f>AVERAGE(C109:E109)</f>
        <v>-0.0041980378446599504</v>
      </c>
      <c r="H109">
        <f>STDEV(C109:E109)</f>
        <v>0.11326683009080954</v>
      </c>
      <c r="I109">
        <f>(B109*B4+C109*C4+D109*D4+E109*E4+F109*F4)/SUM(B4:F4)</f>
        <v>0.008361768349582114</v>
      </c>
    </row>
    <row r="110" spans="1:11" ht="12.75">
      <c r="A110" t="s">
        <v>74</v>
      </c>
      <c r="B110">
        <f>B70*10000/B62</f>
        <v>-0.44720631763712787</v>
      </c>
      <c r="C110">
        <f>C70*10000/C62</f>
        <v>-0.10817351783349645</v>
      </c>
      <c r="D110">
        <f>D70*10000/D62</f>
        <v>-0.07879019033969692</v>
      </c>
      <c r="E110">
        <f>E70*10000/E62</f>
        <v>-0.1259948848549008</v>
      </c>
      <c r="F110">
        <f>F70*10000/F62</f>
        <v>-0.484765915339389</v>
      </c>
      <c r="G110">
        <f>AVERAGE(C110:E110)</f>
        <v>-0.10431953100936471</v>
      </c>
      <c r="H110">
        <f>STDEV(C110:E110)</f>
        <v>0.023837170698278464</v>
      </c>
      <c r="I110">
        <f>(B110*B4+C110*C4+D110*D4+E110*E4+F110*F4)/SUM(B4:F4)</f>
        <v>-0.2047791004232214</v>
      </c>
      <c r="K110">
        <f>EXP(AVERAGE(K103:K107))</f>
        <v>0.019156125135597057</v>
      </c>
    </row>
    <row r="111" spans="1:9" ht="12.75">
      <c r="A111" t="s">
        <v>75</v>
      </c>
      <c r="B111">
        <f>B71*10000/B62</f>
        <v>-0.029014185118703472</v>
      </c>
      <c r="C111">
        <f>C71*10000/C62</f>
        <v>-0.01935975701132598</v>
      </c>
      <c r="D111">
        <f>D71*10000/D62</f>
        <v>-0.018068698614891222</v>
      </c>
      <c r="E111">
        <f>E71*10000/E62</f>
        <v>-0.008328184214325206</v>
      </c>
      <c r="F111">
        <f>F71*10000/F62</f>
        <v>-0.04988025714238335</v>
      </c>
      <c r="G111">
        <f>AVERAGE(C111:E111)</f>
        <v>-0.015252213280180803</v>
      </c>
      <c r="H111">
        <f>STDEV(C111:E111)</f>
        <v>0.00603103157215754</v>
      </c>
      <c r="I111">
        <f>(B111*B4+C111*C4+D111*D4+E111*E4+F111*F4)/SUM(B4:F4)</f>
        <v>-0.021872716929917185</v>
      </c>
    </row>
    <row r="112" spans="1:9" ht="12.75">
      <c r="A112" t="s">
        <v>76</v>
      </c>
      <c r="B112">
        <f>B72*10000/B62</f>
        <v>0.009271139093466186</v>
      </c>
      <c r="C112">
        <f>C72*10000/C62</f>
        <v>-0.004106381523642403</v>
      </c>
      <c r="D112">
        <f>D72*10000/D62</f>
        <v>-0.004536457835409386</v>
      </c>
      <c r="E112">
        <f>E72*10000/E62</f>
        <v>0.011978863581850125</v>
      </c>
      <c r="F112">
        <f>F72*10000/F62</f>
        <v>-0.017627884939540175</v>
      </c>
      <c r="G112">
        <f>AVERAGE(C112:E112)</f>
        <v>0.0011120080742661124</v>
      </c>
      <c r="H112">
        <f>STDEV(C112:E112)</f>
        <v>0.009413429389734515</v>
      </c>
      <c r="I112">
        <f>(B112*B4+C112*C4+D112*D4+E112*E4+F112*F4)/SUM(B4:F4)</f>
        <v>-0.0002138023953450783</v>
      </c>
    </row>
    <row r="113" spans="1:9" ht="12.75">
      <c r="A113" t="s">
        <v>77</v>
      </c>
      <c r="B113">
        <f>B73*10000/B62</f>
        <v>0.032662126922866595</v>
      </c>
      <c r="C113">
        <f>C73*10000/C62</f>
        <v>0.04184041602373033</v>
      </c>
      <c r="D113">
        <f>D73*10000/D62</f>
        <v>0.027149215164365754</v>
      </c>
      <c r="E113">
        <f>E73*10000/E62</f>
        <v>0.025739678123312085</v>
      </c>
      <c r="F113">
        <f>F73*10000/F62</f>
        <v>0.004853455877065634</v>
      </c>
      <c r="G113">
        <f>AVERAGE(C113:E113)</f>
        <v>0.031576436437136056</v>
      </c>
      <c r="H113">
        <f>STDEV(C113:E113)</f>
        <v>0.008916762662706867</v>
      </c>
      <c r="I113">
        <f>(B113*B4+C113*C4+D113*D4+E113*E4+F113*F4)/SUM(B4:F4)</f>
        <v>0.02816016273750567</v>
      </c>
    </row>
    <row r="114" spans="1:11" ht="12.75">
      <c r="A114" t="s">
        <v>78</v>
      </c>
      <c r="B114">
        <f>B74*10000/B62</f>
        <v>-0.2126310987447388</v>
      </c>
      <c r="C114">
        <f>C74*10000/C62</f>
        <v>-0.20245040605006348</v>
      </c>
      <c r="D114">
        <f>D74*10000/D62</f>
        <v>-0.21068787404902198</v>
      </c>
      <c r="E114">
        <f>E74*10000/E62</f>
        <v>-0.2019608147019573</v>
      </c>
      <c r="F114">
        <f>F74*10000/F62</f>
        <v>-0.1385506469151847</v>
      </c>
      <c r="G114">
        <f>AVERAGE(C114:E114)</f>
        <v>-0.20503303160034758</v>
      </c>
      <c r="H114">
        <f>STDEV(C114:E114)</f>
        <v>0.004903351635517032</v>
      </c>
      <c r="I114">
        <f>(B114*B4+C114*C4+D114*D4+E114*E4+F114*F4)/SUM(B4:F4)</f>
        <v>-0.1972409651157283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0.0006083258200406243</v>
      </c>
      <c r="C115">
        <f>C75*10000/C62</f>
        <v>-0.000806588417617441</v>
      </c>
      <c r="D115">
        <f>D75*10000/D62</f>
        <v>-0.0045244916264284354</v>
      </c>
      <c r="E115">
        <f>E75*10000/E62</f>
        <v>0.0025204144539459207</v>
      </c>
      <c r="F115">
        <f>F75*10000/F62</f>
        <v>0.0008397299348432832</v>
      </c>
      <c r="G115">
        <f>AVERAGE(C115:E115)</f>
        <v>-0.0009368885300333186</v>
      </c>
      <c r="H115">
        <f>STDEV(C115:E115)</f>
        <v>0.0035242600655734225</v>
      </c>
      <c r="I115">
        <f>(B115*B4+C115*C4+D115*D4+E115*E4+F115*F4)/SUM(B4:F4)</f>
        <v>-0.00047563671444335114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-83.28206635797608</v>
      </c>
      <c r="C122">
        <f>C82*10000/C62</f>
        <v>-34.65549313225579</v>
      </c>
      <c r="D122">
        <f>D82*10000/D62</f>
        <v>12.323190242912759</v>
      </c>
      <c r="E122">
        <f>E82*10000/E62</f>
        <v>48.37030128308611</v>
      </c>
      <c r="F122">
        <f>F82*10000/F62</f>
        <v>43.57937278451246</v>
      </c>
      <c r="G122">
        <f>AVERAGE(C122:E122)</f>
        <v>8.679332797914357</v>
      </c>
      <c r="H122">
        <f>STDEV(C122:E122)</f>
        <v>41.63266634968576</v>
      </c>
      <c r="I122">
        <f>(B122*B4+C122*C4+D122*D4+E122*E4+F122*F4)/SUM(B4:F4)</f>
        <v>0.048241725051902135</v>
      </c>
    </row>
    <row r="123" spans="1:9" ht="12.75">
      <c r="A123" t="s">
        <v>82</v>
      </c>
      <c r="B123">
        <f>B83*10000/B62</f>
        <v>1.7533362863726956</v>
      </c>
      <c r="C123">
        <f>C83*10000/C62</f>
        <v>-2.777351819288267</v>
      </c>
      <c r="D123">
        <f>D83*10000/D62</f>
        <v>-1.40265954806396</v>
      </c>
      <c r="E123">
        <f>E83*10000/E62</f>
        <v>-2.214671830650587</v>
      </c>
      <c r="F123">
        <f>F83*10000/F62</f>
        <v>7.043004503848249</v>
      </c>
      <c r="G123">
        <f>AVERAGE(C123:E123)</f>
        <v>-2.131561066000938</v>
      </c>
      <c r="H123">
        <f>STDEV(C123:E123)</f>
        <v>0.6911043767344024</v>
      </c>
      <c r="I123">
        <f>(B123*B4+C123*C4+D123*D4+E123*E4+F123*F4)/SUM(B4:F4)</f>
        <v>-0.3429641528375063</v>
      </c>
    </row>
    <row r="124" spans="1:9" ht="12.75">
      <c r="A124" t="s">
        <v>83</v>
      </c>
      <c r="B124">
        <f>B84*10000/B62</f>
        <v>1.3967210556323968</v>
      </c>
      <c r="C124">
        <f>C84*10000/C62</f>
        <v>-0.8941452273570812</v>
      </c>
      <c r="D124">
        <f>D84*10000/D62</f>
        <v>-1.24422905674736</v>
      </c>
      <c r="E124">
        <f>E84*10000/E62</f>
        <v>-1.5155348061059197</v>
      </c>
      <c r="F124">
        <f>F84*10000/F62</f>
        <v>-2.18031583612747</v>
      </c>
      <c r="G124">
        <f>AVERAGE(C124:E124)</f>
        <v>-1.2179696967367868</v>
      </c>
      <c r="H124">
        <f>STDEV(C124:E124)</f>
        <v>0.3115259501799788</v>
      </c>
      <c r="I124">
        <f>(B124*B4+C124*C4+D124*D4+E124*E4+F124*F4)/SUM(B4:F4)</f>
        <v>-0.9685664125607145</v>
      </c>
    </row>
    <row r="125" spans="1:9" ht="12.75">
      <c r="A125" t="s">
        <v>84</v>
      </c>
      <c r="B125">
        <f>B85*10000/B62</f>
        <v>-0.1427340571456521</v>
      </c>
      <c r="C125">
        <f>C85*10000/C62</f>
        <v>-0.9782019988126466</v>
      </c>
      <c r="D125">
        <f>D85*10000/D62</f>
        <v>-0.6626303368550307</v>
      </c>
      <c r="E125">
        <f>E85*10000/E62</f>
        <v>-0.4179560147591</v>
      </c>
      <c r="F125">
        <f>F85*10000/F62</f>
        <v>-1.9501631352178472</v>
      </c>
      <c r="G125">
        <f>AVERAGE(C125:E125)</f>
        <v>-0.6862627834755924</v>
      </c>
      <c r="H125">
        <f>STDEV(C125:E125)</f>
        <v>0.28086964959209626</v>
      </c>
      <c r="I125">
        <f>(B125*B4+C125*C4+D125*D4+E125*E4+F125*F4)/SUM(B4:F4)</f>
        <v>-0.7766844640746244</v>
      </c>
    </row>
    <row r="126" spans="1:9" ht="12.75">
      <c r="A126" t="s">
        <v>85</v>
      </c>
      <c r="B126">
        <f>B86*10000/B62</f>
        <v>0.4002773242117891</v>
      </c>
      <c r="C126">
        <f>C86*10000/C62</f>
        <v>0.8415602928225224</v>
      </c>
      <c r="D126">
        <f>D86*10000/D62</f>
        <v>0.7501777522396729</v>
      </c>
      <c r="E126">
        <f>E86*10000/E62</f>
        <v>0.4079229437989123</v>
      </c>
      <c r="F126">
        <f>F86*10000/F62</f>
        <v>1.8261720415267213</v>
      </c>
      <c r="G126">
        <f>AVERAGE(C126:E126)</f>
        <v>0.6665536629537024</v>
      </c>
      <c r="H126">
        <f>STDEV(C126:E126)</f>
        <v>0.22859369818246772</v>
      </c>
      <c r="I126">
        <f>(B126*B4+C126*C4+D126*D4+E126*E4+F126*F4)/SUM(B4:F4)</f>
        <v>0.783114816039095</v>
      </c>
    </row>
    <row r="127" spans="1:9" ht="12.75">
      <c r="A127" t="s">
        <v>86</v>
      </c>
      <c r="B127">
        <f>B87*10000/B62</f>
        <v>0.14411346343567438</v>
      </c>
      <c r="C127">
        <f>C87*10000/C62</f>
        <v>0.0018774398113198033</v>
      </c>
      <c r="D127">
        <f>D87*10000/D62</f>
        <v>0.10451721351200219</v>
      </c>
      <c r="E127">
        <f>E87*10000/E62</f>
        <v>-0.052535997268308245</v>
      </c>
      <c r="F127">
        <f>F87*10000/F62</f>
        <v>0.1423800489452399</v>
      </c>
      <c r="G127">
        <f>AVERAGE(C127:E127)</f>
        <v>0.017952885351671246</v>
      </c>
      <c r="H127">
        <f>STDEV(C127:E127)</f>
        <v>0.07975112987344918</v>
      </c>
      <c r="I127">
        <f>(B127*B4+C127*C4+D127*D4+E127*E4+F127*F4)/SUM(B4:F4)</f>
        <v>0.05282966019665464</v>
      </c>
    </row>
    <row r="128" spans="1:9" ht="12.75">
      <c r="A128" t="s">
        <v>87</v>
      </c>
      <c r="B128">
        <f>B88*10000/B62</f>
        <v>0.05364911147892465</v>
      </c>
      <c r="C128">
        <f>C88*10000/C62</f>
        <v>-0.14533083865323723</v>
      </c>
      <c r="D128">
        <f>D88*10000/D62</f>
        <v>0.11088016643538424</v>
      </c>
      <c r="E128">
        <f>E88*10000/E62</f>
        <v>-0.22202571061817705</v>
      </c>
      <c r="F128">
        <f>F88*10000/F62</f>
        <v>-0.1372084912660096</v>
      </c>
      <c r="G128">
        <f>AVERAGE(C128:E128)</f>
        <v>-0.08549212761201001</v>
      </c>
      <c r="H128">
        <f>STDEV(C128:E128)</f>
        <v>0.1743332562895182</v>
      </c>
      <c r="I128">
        <f>(B128*B4+C128*C4+D128*D4+E128*E4+F128*F4)/SUM(B4:F4)</f>
        <v>-0.07230026453602269</v>
      </c>
    </row>
    <row r="129" spans="1:9" ht="12.75">
      <c r="A129" t="s">
        <v>88</v>
      </c>
      <c r="B129">
        <f>B89*10000/B62</f>
        <v>0.08042439051207717</v>
      </c>
      <c r="C129">
        <f>C89*10000/C62</f>
        <v>0.07461970715470852</v>
      </c>
      <c r="D129">
        <f>D89*10000/D62</f>
        <v>0.03071247882951378</v>
      </c>
      <c r="E129">
        <f>E89*10000/E62</f>
        <v>0.11039389418125668</v>
      </c>
      <c r="F129">
        <f>F89*10000/F62</f>
        <v>-0.050947699598422984</v>
      </c>
      <c r="G129">
        <f>AVERAGE(C129:E129)</f>
        <v>0.071908693388493</v>
      </c>
      <c r="H129">
        <f>STDEV(C129:E129)</f>
        <v>0.03990982566793169</v>
      </c>
      <c r="I129">
        <f>(B129*B4+C129*C4+D129*D4+E129*E4+F129*F4)/SUM(B4:F4)</f>
        <v>0.05671365918100723</v>
      </c>
    </row>
    <row r="130" spans="1:9" ht="12.75">
      <c r="A130" t="s">
        <v>89</v>
      </c>
      <c r="B130">
        <f>B90*10000/B62</f>
        <v>0.15755315290310037</v>
      </c>
      <c r="C130">
        <f>C90*10000/C62</f>
        <v>0.0664571263771522</v>
      </c>
      <c r="D130">
        <f>D90*10000/D62</f>
        <v>0.1715307952447267</v>
      </c>
      <c r="E130">
        <f>E90*10000/E62</f>
        <v>0.11064018747547844</v>
      </c>
      <c r="F130">
        <f>F90*10000/F62</f>
        <v>0.27360541744737404</v>
      </c>
      <c r="G130">
        <f>AVERAGE(C130:E130)</f>
        <v>0.1162093696991191</v>
      </c>
      <c r="H130">
        <f>STDEV(C130:E130)</f>
        <v>0.05275775597296822</v>
      </c>
      <c r="I130">
        <f>(B130*B4+C130*C4+D130*D4+E130*E4+F130*F4)/SUM(B4:F4)</f>
        <v>0.14323217144006897</v>
      </c>
    </row>
    <row r="131" spans="1:9" ht="12.75">
      <c r="A131" t="s">
        <v>90</v>
      </c>
      <c r="B131">
        <f>B91*10000/B62</f>
        <v>0.03211812056054872</v>
      </c>
      <c r="C131">
        <f>C91*10000/C62</f>
        <v>0.04870507032454518</v>
      </c>
      <c r="D131">
        <f>D91*10000/D62</f>
        <v>0.04103894087459817</v>
      </c>
      <c r="E131">
        <f>E91*10000/E62</f>
        <v>0.03353818838580452</v>
      </c>
      <c r="F131">
        <f>F91*10000/F62</f>
        <v>-0.01879901249502533</v>
      </c>
      <c r="G131">
        <f>AVERAGE(C131:E131)</f>
        <v>0.04109406652831596</v>
      </c>
      <c r="H131">
        <f>STDEV(C131:E131)</f>
        <v>0.007583591237942428</v>
      </c>
      <c r="I131">
        <f>(B131*B4+C131*C4+D131*D4+E131*E4+F131*F4)/SUM(B4:F4)</f>
        <v>0.03178687362280164</v>
      </c>
    </row>
    <row r="132" spans="1:9" ht="12.75">
      <c r="A132" t="s">
        <v>91</v>
      </c>
      <c r="B132">
        <f>B92*10000/B62</f>
        <v>-0.006132651725124961</v>
      </c>
      <c r="C132">
        <f>C92*10000/C62</f>
        <v>-0.007350046213831604</v>
      </c>
      <c r="D132">
        <f>D92*10000/D62</f>
        <v>0.05267358976180507</v>
      </c>
      <c r="E132">
        <f>E92*10000/E62</f>
        <v>-0.04364757281005687</v>
      </c>
      <c r="F132">
        <f>F92*10000/F62</f>
        <v>0.013870527360124023</v>
      </c>
      <c r="G132">
        <f>AVERAGE(C132:E132)</f>
        <v>0.0005586569126388649</v>
      </c>
      <c r="H132">
        <f>STDEV(C132:E132)</f>
        <v>0.04864516706370477</v>
      </c>
      <c r="I132">
        <f>(B132*B4+C132*C4+D132*D4+E132*E4+F132*F4)/SUM(B4:F4)</f>
        <v>0.001367879305693352</v>
      </c>
    </row>
    <row r="133" spans="1:9" ht="12.75">
      <c r="A133" t="s">
        <v>92</v>
      </c>
      <c r="B133">
        <f>B93*10000/B62</f>
        <v>0.06645895881018112</v>
      </c>
      <c r="C133">
        <f>C93*10000/C62</f>
        <v>0.07398568462104498</v>
      </c>
      <c r="D133">
        <f>D93*10000/D62</f>
        <v>0.07360653627090148</v>
      </c>
      <c r="E133">
        <f>E93*10000/E62</f>
        <v>0.06600253323318993</v>
      </c>
      <c r="F133">
        <f>F93*10000/F62</f>
        <v>0.02251112955335425</v>
      </c>
      <c r="G133">
        <f>AVERAGE(C133:E133)</f>
        <v>0.07119825137504547</v>
      </c>
      <c r="H133">
        <f>STDEV(C133:E133)</f>
        <v>0.0045036156169303496</v>
      </c>
      <c r="I133">
        <f>(B133*B4+C133*C4+D133*D4+E133*E4+F133*F4)/SUM(B4:F4)</f>
        <v>0.06400205877866542</v>
      </c>
    </row>
    <row r="134" spans="1:9" ht="12.75">
      <c r="A134" t="s">
        <v>93</v>
      </c>
      <c r="B134">
        <f>B94*10000/B62</f>
        <v>0.02214220880467024</v>
      </c>
      <c r="C134">
        <f>C94*10000/C62</f>
        <v>0.013664487076006102</v>
      </c>
      <c r="D134">
        <f>D94*10000/D62</f>
        <v>0.015374729763122619</v>
      </c>
      <c r="E134">
        <f>E94*10000/E62</f>
        <v>0.0071412845078727815</v>
      </c>
      <c r="F134">
        <f>F94*10000/F62</f>
        <v>-0.024128942308422285</v>
      </c>
      <c r="G134">
        <f>AVERAGE(C134:E134)</f>
        <v>0.012060167115667167</v>
      </c>
      <c r="H134">
        <f>STDEV(C134:E134)</f>
        <v>0.0043448575458989985</v>
      </c>
      <c r="I134">
        <f>(B134*B4+C134*C4+D134*D4+E134*E4+F134*F4)/SUM(B4:F4)</f>
        <v>0.008678431941193597</v>
      </c>
    </row>
    <row r="135" spans="1:9" ht="12.75">
      <c r="A135" t="s">
        <v>94</v>
      </c>
      <c r="B135">
        <f>B95*10000/B62</f>
        <v>-0.002016687740379925</v>
      </c>
      <c r="C135">
        <f>C95*10000/C62</f>
        <v>-0.003134645404905433</v>
      </c>
      <c r="D135">
        <f>D95*10000/D62</f>
        <v>-0.002324043512989067</v>
      </c>
      <c r="E135">
        <f>E95*10000/E62</f>
        <v>-0.001579155164055411</v>
      </c>
      <c r="F135">
        <f>F95*10000/F62</f>
        <v>0.0014514552330737308</v>
      </c>
      <c r="G135">
        <f>AVERAGE(C135:E135)</f>
        <v>-0.002345948027316637</v>
      </c>
      <c r="H135">
        <f>STDEV(C135:E135)</f>
        <v>0.0007779764316197891</v>
      </c>
      <c r="I135">
        <f>(B135*B4+C135*C4+D135*D4+E135*E4+F135*F4)/SUM(B4:F4)</f>
        <v>-0.0017905267490404512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2005-08-10T09:55:09Z</cp:lastPrinted>
  <dcterms:created xsi:type="dcterms:W3CDTF">2005-08-10T09:55:09Z</dcterms:created>
  <dcterms:modified xsi:type="dcterms:W3CDTF">2005-08-10T11:09:45Z</dcterms:modified>
  <cp:category/>
  <cp:version/>
  <cp:contentType/>
  <cp:contentStatus/>
</cp:coreProperties>
</file>