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<sst xmlns="http://schemas.openxmlformats.org/spreadsheetml/2006/main" count="204" uniqueCount="98">
  <si>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11/08/2005       07:37:41</t>
  </si>
  <si>
    <t>LISSNER</t>
  </si>
  <si>
    <t>HCMQAP640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</si>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</sst>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0909650"/>
        <c:axId val="53969123"/>
      </c:lineChart>
      <c:catAx>
        <c:axId val="209096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69123"/>
        <c:crosses val="autoZero"/>
        <c:auto val="1"/>
        <c:lblOffset val="100"/>
        <c:noMultiLvlLbl val="0"/>
      </c:catAx>
      <c:valAx>
        <c:axId val="53969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096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-0.003754</v>
      </c>
      <c r="D4" s="12">
        <v>-0.003753</v>
      </c>
      <c r="E4" s="12">
        <v>-0.003755</v>
      </c>
      <c r="F4" s="24">
        <v>-0.002084</v>
      </c>
      <c r="G4" s="34">
        <v>-0.0117</v>
      </c>
    </row>
    <row r="5" spans="1:7" ht="12.75" thickBot="1">
      <c r="A5" s="44" t="s">
        <v>13</v>
      </c>
      <c r="B5" s="45">
        <v>-0.517899</v>
      </c>
      <c r="C5" s="46">
        <v>-2.067907</v>
      </c>
      <c r="D5" s="46">
        <v>-0.247764</v>
      </c>
      <c r="E5" s="46">
        <v>1.507477</v>
      </c>
      <c r="F5" s="47">
        <v>2.04233</v>
      </c>
      <c r="G5" s="48">
        <v>4.151416</v>
      </c>
    </row>
    <row r="6" spans="1:7" ht="12.75" thickTop="1">
      <c r="A6" s="6" t="s">
        <v>14</v>
      </c>
      <c r="B6" s="39">
        <v>-75.7679</v>
      </c>
      <c r="C6" s="40">
        <v>261.5014</v>
      </c>
      <c r="D6" s="40">
        <v>-121.2034</v>
      </c>
      <c r="E6" s="40">
        <v>68.8291</v>
      </c>
      <c r="F6" s="41">
        <v>-294.7652</v>
      </c>
      <c r="G6" s="42">
        <v>-0.00102119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-1.547579</v>
      </c>
      <c r="C8" s="13">
        <v>0.2521271</v>
      </c>
      <c r="D8" s="13">
        <v>1.355812</v>
      </c>
      <c r="E8" s="13">
        <v>1.458666</v>
      </c>
      <c r="F8" s="25">
        <v>-3.385729</v>
      </c>
      <c r="G8" s="35">
        <v>0.06185473</v>
      </c>
    </row>
    <row r="9" spans="1:7" ht="12">
      <c r="A9" s="20" t="s">
        <v>17</v>
      </c>
      <c r="B9" s="29">
        <v>1.050683</v>
      </c>
      <c r="C9" s="13">
        <v>0.2656015</v>
      </c>
      <c r="D9" s="13">
        <v>-0.1142049</v>
      </c>
      <c r="E9" s="13">
        <v>-0.3191822</v>
      </c>
      <c r="F9" s="25">
        <v>-0.330895</v>
      </c>
      <c r="G9" s="35">
        <v>0.06731948</v>
      </c>
    </row>
    <row r="10" spans="1:7" ht="12">
      <c r="A10" s="20" t="s">
        <v>18</v>
      </c>
      <c r="B10" s="29">
        <v>-0.4781627</v>
      </c>
      <c r="C10" s="13">
        <v>-0.6592021</v>
      </c>
      <c r="D10" s="13">
        <v>-1.211877</v>
      </c>
      <c r="E10" s="13">
        <v>-1.362325</v>
      </c>
      <c r="F10" s="25">
        <v>-2.993745</v>
      </c>
      <c r="G10" s="35">
        <v>-1.247079</v>
      </c>
    </row>
    <row r="11" spans="1:7" ht="12">
      <c r="A11" s="21" t="s">
        <v>19</v>
      </c>
      <c r="B11" s="31">
        <v>2.94679</v>
      </c>
      <c r="C11" s="15">
        <v>1.583962</v>
      </c>
      <c r="D11" s="15">
        <v>1.607201</v>
      </c>
      <c r="E11" s="15">
        <v>0.8424953</v>
      </c>
      <c r="F11" s="27">
        <v>13.15746</v>
      </c>
      <c r="G11" s="37">
        <v>3.154305</v>
      </c>
    </row>
    <row r="12" spans="1:7" ht="12">
      <c r="A12" s="20" t="s">
        <v>20</v>
      </c>
      <c r="B12" s="29">
        <v>0.3958007</v>
      </c>
      <c r="C12" s="13">
        <v>0.07004945</v>
      </c>
      <c r="D12" s="13">
        <v>0.1834453</v>
      </c>
      <c r="E12" s="13">
        <v>-0.01336662</v>
      </c>
      <c r="F12" s="25">
        <v>-0.3692312</v>
      </c>
      <c r="G12" s="35">
        <v>0.06565775</v>
      </c>
    </row>
    <row r="13" spans="1:7" ht="12">
      <c r="A13" s="20" t="s">
        <v>21</v>
      </c>
      <c r="B13" s="29">
        <v>0.1081932</v>
      </c>
      <c r="C13" s="13">
        <v>-0.01989863</v>
      </c>
      <c r="D13" s="13">
        <v>-0.006123983</v>
      </c>
      <c r="E13" s="13">
        <v>-0.01808113</v>
      </c>
      <c r="F13" s="25">
        <v>-0.272153</v>
      </c>
      <c r="G13" s="35">
        <v>-0.03132505</v>
      </c>
    </row>
    <row r="14" spans="1:7" ht="12">
      <c r="A14" s="20" t="s">
        <v>22</v>
      </c>
      <c r="B14" s="29">
        <v>-0.05015029</v>
      </c>
      <c r="C14" s="13">
        <v>-0.08761928</v>
      </c>
      <c r="D14" s="13">
        <v>-0.04705845</v>
      </c>
      <c r="E14" s="13">
        <v>-0.01903816</v>
      </c>
      <c r="F14" s="25">
        <v>0.04336376</v>
      </c>
      <c r="G14" s="35">
        <v>-0.03844246</v>
      </c>
    </row>
    <row r="15" spans="1:7" ht="12">
      <c r="A15" s="21" t="s">
        <v>23</v>
      </c>
      <c r="B15" s="31">
        <v>-0.3809802</v>
      </c>
      <c r="C15" s="15">
        <v>-0.1441426</v>
      </c>
      <c r="D15" s="15">
        <v>-0.1059763</v>
      </c>
      <c r="E15" s="15">
        <v>-0.1534376</v>
      </c>
      <c r="F15" s="27">
        <v>-0.3957544</v>
      </c>
      <c r="G15" s="37">
        <v>-0.2050463</v>
      </c>
    </row>
    <row r="16" spans="1:7" ht="12">
      <c r="A16" s="20" t="s">
        <v>24</v>
      </c>
      <c r="B16" s="29">
        <v>0.02697286</v>
      </c>
      <c r="C16" s="13">
        <v>-0.008275502</v>
      </c>
      <c r="D16" s="13">
        <v>0.01057596</v>
      </c>
      <c r="E16" s="13">
        <v>-0.006905115</v>
      </c>
      <c r="F16" s="25">
        <v>0.02712906</v>
      </c>
      <c r="G16" s="35">
        <v>0.006414482</v>
      </c>
    </row>
    <row r="17" spans="1:7" ht="12">
      <c r="A17" s="20" t="s">
        <v>25</v>
      </c>
      <c r="B17" s="29">
        <v>-0.02907781</v>
      </c>
      <c r="C17" s="13">
        <v>-0.002151902</v>
      </c>
      <c r="D17" s="13">
        <v>-0.006019888</v>
      </c>
      <c r="E17" s="13">
        <v>-0.01048667</v>
      </c>
      <c r="F17" s="25">
        <v>-0.02382342</v>
      </c>
      <c r="G17" s="35">
        <v>-0.0118746</v>
      </c>
    </row>
    <row r="18" spans="1:7" ht="12">
      <c r="A18" s="20" t="s">
        <v>26</v>
      </c>
      <c r="B18" s="29">
        <v>0.01806941</v>
      </c>
      <c r="C18" s="13">
        <v>-0.04683161</v>
      </c>
      <c r="D18" s="13">
        <v>0.04450541</v>
      </c>
      <c r="E18" s="13">
        <v>-0.002851735</v>
      </c>
      <c r="F18" s="25">
        <v>0.03733554</v>
      </c>
      <c r="G18" s="35">
        <v>0.006353587</v>
      </c>
    </row>
    <row r="19" spans="1:7" ht="12">
      <c r="A19" s="21" t="s">
        <v>27</v>
      </c>
      <c r="B19" s="31">
        <v>-0.2111621</v>
      </c>
      <c r="C19" s="15">
        <v>-0.1882484</v>
      </c>
      <c r="D19" s="15">
        <v>-0.1888258</v>
      </c>
      <c r="E19" s="15">
        <v>-0.1795504</v>
      </c>
      <c r="F19" s="27">
        <v>-0.1477497</v>
      </c>
      <c r="G19" s="37">
        <v>-0.1841961</v>
      </c>
    </row>
    <row r="20" spans="1:7" ht="12.75" thickBot="1">
      <c r="A20" s="44" t="s">
        <v>28</v>
      </c>
      <c r="B20" s="45">
        <v>0.0003773034</v>
      </c>
      <c r="C20" s="46">
        <v>-7.165898E-05</v>
      </c>
      <c r="D20" s="46">
        <v>0.002940573</v>
      </c>
      <c r="E20" s="46">
        <v>0.002292473</v>
      </c>
      <c r="F20" s="47">
        <v>-0.001402046</v>
      </c>
      <c r="G20" s="48">
        <v>0.001109116</v>
      </c>
    </row>
    <row r="21" spans="1:7" ht="12.75" thickTop="1">
      <c r="A21" s="6" t="s">
        <v>29</v>
      </c>
      <c r="B21" s="39">
        <v>-13.76365</v>
      </c>
      <c r="C21" s="40">
        <v>62.7078</v>
      </c>
      <c r="D21" s="40">
        <v>27.14859</v>
      </c>
      <c r="E21" s="40">
        <v>-16.52137</v>
      </c>
      <c r="F21" s="41">
        <v>-117.179</v>
      </c>
      <c r="G21" s="43">
        <v>0.00109109</v>
      </c>
    </row>
    <row r="22" spans="1:7" ht="12">
      <c r="A22" s="20" t="s">
        <v>30</v>
      </c>
      <c r="B22" s="29">
        <v>-10.35798</v>
      </c>
      <c r="C22" s="13">
        <v>-41.35838</v>
      </c>
      <c r="D22" s="13">
        <v>-4.955284</v>
      </c>
      <c r="E22" s="13">
        <v>30.14963</v>
      </c>
      <c r="F22" s="25">
        <v>40.84683</v>
      </c>
      <c r="G22" s="36">
        <v>0</v>
      </c>
    </row>
    <row r="23" spans="1:7" ht="12">
      <c r="A23" s="20" t="s">
        <v>31</v>
      </c>
      <c r="B23" s="29">
        <v>0.1249852</v>
      </c>
      <c r="C23" s="13">
        <v>-0.1815063</v>
      </c>
      <c r="D23" s="13">
        <v>1.395905</v>
      </c>
      <c r="E23" s="13">
        <v>2.967186</v>
      </c>
      <c r="F23" s="25">
        <v>7.296649</v>
      </c>
      <c r="G23" s="35">
        <v>1.999041</v>
      </c>
    </row>
    <row r="24" spans="1:7" ht="12">
      <c r="A24" s="20" t="s">
        <v>32</v>
      </c>
      <c r="B24" s="29">
        <v>2.178928</v>
      </c>
      <c r="C24" s="13">
        <v>1.676942</v>
      </c>
      <c r="D24" s="13">
        <v>-0.2478259</v>
      </c>
      <c r="E24" s="13">
        <v>1.140797</v>
      </c>
      <c r="F24" s="25">
        <v>2.527105</v>
      </c>
      <c r="G24" s="35">
        <v>1.271011</v>
      </c>
    </row>
    <row r="25" spans="1:7" ht="12">
      <c r="A25" s="20" t="s">
        <v>33</v>
      </c>
      <c r="B25" s="29">
        <v>0.2997641</v>
      </c>
      <c r="C25" s="13">
        <v>-0.2019892</v>
      </c>
      <c r="D25" s="13">
        <v>0.06165479</v>
      </c>
      <c r="E25" s="13">
        <v>0.7245483</v>
      </c>
      <c r="F25" s="25">
        <v>-1.239635</v>
      </c>
      <c r="G25" s="35">
        <v>0.01832407</v>
      </c>
    </row>
    <row r="26" spans="1:7" ht="12">
      <c r="A26" s="21" t="s">
        <v>34</v>
      </c>
      <c r="B26" s="31">
        <v>0.0922761</v>
      </c>
      <c r="C26" s="15">
        <v>-0.3804453</v>
      </c>
      <c r="D26" s="15">
        <v>-0.2690274</v>
      </c>
      <c r="E26" s="15">
        <v>-0.1579157</v>
      </c>
      <c r="F26" s="27">
        <v>1.544929</v>
      </c>
      <c r="G26" s="37">
        <v>0.02539793</v>
      </c>
    </row>
    <row r="27" spans="1:7" ht="12">
      <c r="A27" s="20" t="s">
        <v>35</v>
      </c>
      <c r="B27" s="29">
        <v>-0.196118</v>
      </c>
      <c r="C27" s="13">
        <v>0.26809</v>
      </c>
      <c r="D27" s="13">
        <v>-0.0126078</v>
      </c>
      <c r="E27" s="13">
        <v>-0.2417137</v>
      </c>
      <c r="F27" s="25">
        <v>0.1135892</v>
      </c>
      <c r="G27" s="35">
        <v>-0.009862564</v>
      </c>
    </row>
    <row r="28" spans="1:7" ht="12">
      <c r="A28" s="20" t="s">
        <v>36</v>
      </c>
      <c r="B28" s="29">
        <v>0.5614364</v>
      </c>
      <c r="C28" s="13">
        <v>0.4025021</v>
      </c>
      <c r="D28" s="13">
        <v>0.1288417</v>
      </c>
      <c r="E28" s="13">
        <v>-0.02971756</v>
      </c>
      <c r="F28" s="25">
        <v>0.3036497</v>
      </c>
      <c r="G28" s="35">
        <v>0.2424254</v>
      </c>
    </row>
    <row r="29" spans="1:7" ht="12">
      <c r="A29" s="20" t="s">
        <v>37</v>
      </c>
      <c r="B29" s="29">
        <v>0.129782</v>
      </c>
      <c r="C29" s="13">
        <v>0.1150915</v>
      </c>
      <c r="D29" s="13">
        <v>0.02491377</v>
      </c>
      <c r="E29" s="13">
        <v>-0.03414247</v>
      </c>
      <c r="F29" s="25">
        <v>-0.2322224</v>
      </c>
      <c r="G29" s="35">
        <v>0.01321004</v>
      </c>
    </row>
    <row r="30" spans="1:7" ht="12">
      <c r="A30" s="21" t="s">
        <v>38</v>
      </c>
      <c r="B30" s="31">
        <v>0.07870877</v>
      </c>
      <c r="C30" s="15">
        <v>0.06310969</v>
      </c>
      <c r="D30" s="15">
        <v>-0.02216327</v>
      </c>
      <c r="E30" s="15">
        <v>-0.09412757</v>
      </c>
      <c r="F30" s="27">
        <v>0.1710792</v>
      </c>
      <c r="G30" s="37">
        <v>0.02144396</v>
      </c>
    </row>
    <row r="31" spans="1:7" ht="12">
      <c r="A31" s="20" t="s">
        <v>39</v>
      </c>
      <c r="B31" s="29">
        <v>-0.01307497</v>
      </c>
      <c r="C31" s="13">
        <v>0.07795922</v>
      </c>
      <c r="D31" s="13">
        <v>0.003160655</v>
      </c>
      <c r="E31" s="13">
        <v>-0.04402085</v>
      </c>
      <c r="F31" s="25">
        <v>-0.07771946</v>
      </c>
      <c r="G31" s="35">
        <v>-0.0033463</v>
      </c>
    </row>
    <row r="32" spans="1:7" ht="12">
      <c r="A32" s="20" t="s">
        <v>40</v>
      </c>
      <c r="B32" s="29">
        <v>0.04978474</v>
      </c>
      <c r="C32" s="13">
        <v>0.03909564</v>
      </c>
      <c r="D32" s="13">
        <v>0.02657432</v>
      </c>
      <c r="E32" s="13">
        <v>-0.01980555</v>
      </c>
      <c r="F32" s="25">
        <v>0.02953286</v>
      </c>
      <c r="G32" s="35">
        <v>0.02217741</v>
      </c>
    </row>
    <row r="33" spans="1:7" ht="12">
      <c r="A33" s="20" t="s">
        <v>41</v>
      </c>
      <c r="B33" s="29">
        <v>0.06392193</v>
      </c>
      <c r="C33" s="13">
        <v>0.04923417</v>
      </c>
      <c r="D33" s="13">
        <v>0.05263455</v>
      </c>
      <c r="E33" s="13">
        <v>0.04678092</v>
      </c>
      <c r="F33" s="25">
        <v>0.05230335</v>
      </c>
      <c r="G33" s="35">
        <v>0.05199475</v>
      </c>
    </row>
    <row r="34" spans="1:7" ht="12">
      <c r="A34" s="21" t="s">
        <v>42</v>
      </c>
      <c r="B34" s="31">
        <v>0.007332248</v>
      </c>
      <c r="C34" s="15">
        <v>0.006273031</v>
      </c>
      <c r="D34" s="15">
        <v>-0.002542608</v>
      </c>
      <c r="E34" s="15">
        <v>-0.007389427</v>
      </c>
      <c r="F34" s="27">
        <v>-0.02932144</v>
      </c>
      <c r="G34" s="37">
        <v>-0.003728633</v>
      </c>
    </row>
    <row r="35" spans="1:7" ht="12.75" thickBot="1">
      <c r="A35" s="22" t="s">
        <v>43</v>
      </c>
      <c r="B35" s="32">
        <v>0.001993176</v>
      </c>
      <c r="C35" s="16">
        <v>0.004471401</v>
      </c>
      <c r="D35" s="16">
        <v>0.001543725</v>
      </c>
      <c r="E35" s="16">
        <v>0.0005428004</v>
      </c>
      <c r="F35" s="28">
        <v>-0.008863201</v>
      </c>
      <c r="G35" s="38">
        <v>0.0006819472</v>
      </c>
    </row>
    <row r="36" spans="1:7" ht="12">
      <c r="A36" s="4" t="s">
        <v>44</v>
      </c>
      <c r="B36" s="3">
        <v>21.45386</v>
      </c>
      <c r="C36" s="3">
        <v>21.46301</v>
      </c>
      <c r="D36" s="3">
        <v>21.48132</v>
      </c>
      <c r="E36" s="3">
        <v>21.48438</v>
      </c>
      <c r="F36" s="3">
        <v>21.49963</v>
      </c>
      <c r="G36" s="3"/>
    </row>
    <row r="37" spans="1:6" ht="12">
      <c r="A37" s="4" t="s">
        <v>45</v>
      </c>
      <c r="B37" s="2">
        <v>0.3779094</v>
      </c>
      <c r="C37" s="2">
        <v>0.3326416</v>
      </c>
      <c r="D37" s="2">
        <v>0.2990723</v>
      </c>
      <c r="E37" s="2">
        <v>0.2772013</v>
      </c>
      <c r="F37" s="2">
        <v>0.2538045</v>
      </c>
    </row>
    <row r="38" spans="1:7" ht="12">
      <c r="A38" s="4" t="s">
        <v>53</v>
      </c>
      <c r="B38" s="2">
        <v>0.0001287811</v>
      </c>
      <c r="C38" s="2">
        <v>-0.0004441039</v>
      </c>
      <c r="D38" s="2">
        <v>0.0002060686</v>
      </c>
      <c r="E38" s="2">
        <v>-0.0001169237</v>
      </c>
      <c r="F38" s="2">
        <v>0.0005019061</v>
      </c>
      <c r="G38" s="2">
        <v>8.324795E-05</v>
      </c>
    </row>
    <row r="39" spans="1:7" ht="12.75" thickBot="1">
      <c r="A39" s="4" t="s">
        <v>54</v>
      </c>
      <c r="B39" s="2">
        <v>2.35316E-05</v>
      </c>
      <c r="C39" s="2">
        <v>-0.00010844</v>
      </c>
      <c r="D39" s="2">
        <v>-4.605049E-05</v>
      </c>
      <c r="E39" s="2">
        <v>2.843885E-05</v>
      </c>
      <c r="F39" s="2">
        <v>0.0001971542</v>
      </c>
      <c r="G39" s="2">
        <v>0.0005493324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3.11658</v>
      </c>
      <c r="F40" s="17" t="s">
        <v>48</v>
      </c>
      <c r="G40" s="8">
        <v>55.026321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0.003754</v>
      </c>
      <c r="D4">
        <v>0.003753</v>
      </c>
      <c r="E4">
        <v>0.003755</v>
      </c>
      <c r="F4">
        <v>0.002084</v>
      </c>
      <c r="G4">
        <v>0.0117</v>
      </c>
    </row>
    <row r="5" spans="1:7" ht="12.75">
      <c r="A5" t="s">
        <v>13</v>
      </c>
      <c r="B5">
        <v>-0.517899</v>
      </c>
      <c r="C5">
        <v>-2.067907</v>
      </c>
      <c r="D5">
        <v>-0.247764</v>
      </c>
      <c r="E5">
        <v>1.507477</v>
      </c>
      <c r="F5">
        <v>2.04233</v>
      </c>
      <c r="G5">
        <v>4.151416</v>
      </c>
    </row>
    <row r="6" spans="1:7" ht="12.75">
      <c r="A6" t="s">
        <v>14</v>
      </c>
      <c r="B6" s="49">
        <v>-75.7679</v>
      </c>
      <c r="C6" s="49">
        <v>261.5014</v>
      </c>
      <c r="D6" s="49">
        <v>-121.2034</v>
      </c>
      <c r="E6" s="49">
        <v>68.8291</v>
      </c>
      <c r="F6" s="49">
        <v>-294.7652</v>
      </c>
      <c r="G6" s="49">
        <v>-0.00102119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-1.547579</v>
      </c>
      <c r="C8" s="49">
        <v>0.2521271</v>
      </c>
      <c r="D8" s="49">
        <v>1.355812</v>
      </c>
      <c r="E8" s="49">
        <v>1.458666</v>
      </c>
      <c r="F8" s="49">
        <v>-3.385729</v>
      </c>
      <c r="G8" s="49">
        <v>0.06185473</v>
      </c>
    </row>
    <row r="9" spans="1:7" ht="12.75">
      <c r="A9" t="s">
        <v>17</v>
      </c>
      <c r="B9" s="49">
        <v>1.050683</v>
      </c>
      <c r="C9" s="49">
        <v>0.2656015</v>
      </c>
      <c r="D9" s="49">
        <v>-0.1142049</v>
      </c>
      <c r="E9" s="49">
        <v>-0.3191822</v>
      </c>
      <c r="F9" s="49">
        <v>-0.330895</v>
      </c>
      <c r="G9" s="49">
        <v>0.06731948</v>
      </c>
    </row>
    <row r="10" spans="1:7" ht="12.75">
      <c r="A10" t="s">
        <v>18</v>
      </c>
      <c r="B10" s="49">
        <v>-0.4781627</v>
      </c>
      <c r="C10" s="49">
        <v>-0.6592021</v>
      </c>
      <c r="D10" s="49">
        <v>-1.211877</v>
      </c>
      <c r="E10" s="49">
        <v>-1.362325</v>
      </c>
      <c r="F10" s="49">
        <v>-2.993745</v>
      </c>
      <c r="G10" s="49">
        <v>-1.247079</v>
      </c>
    </row>
    <row r="11" spans="1:7" ht="12.75">
      <c r="A11" t="s">
        <v>19</v>
      </c>
      <c r="B11" s="49">
        <v>2.94679</v>
      </c>
      <c r="C11" s="49">
        <v>1.583962</v>
      </c>
      <c r="D11" s="49">
        <v>1.607201</v>
      </c>
      <c r="E11" s="49">
        <v>0.8424953</v>
      </c>
      <c r="F11" s="49">
        <v>13.15746</v>
      </c>
      <c r="G11" s="49">
        <v>3.154305</v>
      </c>
    </row>
    <row r="12" spans="1:7" ht="12.75">
      <c r="A12" t="s">
        <v>20</v>
      </c>
      <c r="B12" s="49">
        <v>0.3958007</v>
      </c>
      <c r="C12" s="49">
        <v>0.07004945</v>
      </c>
      <c r="D12" s="49">
        <v>0.1834453</v>
      </c>
      <c r="E12" s="49">
        <v>-0.01336662</v>
      </c>
      <c r="F12" s="49">
        <v>-0.3692312</v>
      </c>
      <c r="G12" s="49">
        <v>0.06565775</v>
      </c>
    </row>
    <row r="13" spans="1:7" ht="12.75">
      <c r="A13" t="s">
        <v>21</v>
      </c>
      <c r="B13" s="49">
        <v>0.1081932</v>
      </c>
      <c r="C13" s="49">
        <v>-0.01989863</v>
      </c>
      <c r="D13" s="49">
        <v>-0.006123983</v>
      </c>
      <c r="E13" s="49">
        <v>-0.01808113</v>
      </c>
      <c r="F13" s="49">
        <v>-0.272153</v>
      </c>
      <c r="G13" s="49">
        <v>-0.03132505</v>
      </c>
    </row>
    <row r="14" spans="1:7" ht="12.75">
      <c r="A14" t="s">
        <v>22</v>
      </c>
      <c r="B14" s="49">
        <v>-0.05015029</v>
      </c>
      <c r="C14" s="49">
        <v>-0.08761928</v>
      </c>
      <c r="D14" s="49">
        <v>-0.04705845</v>
      </c>
      <c r="E14" s="49">
        <v>-0.01903816</v>
      </c>
      <c r="F14" s="49">
        <v>0.04336376</v>
      </c>
      <c r="G14" s="49">
        <v>-0.03844246</v>
      </c>
    </row>
    <row r="15" spans="1:7" ht="12.75">
      <c r="A15" t="s">
        <v>23</v>
      </c>
      <c r="B15" s="49">
        <v>-0.3809802</v>
      </c>
      <c r="C15" s="49">
        <v>-0.1441426</v>
      </c>
      <c r="D15" s="49">
        <v>-0.1059763</v>
      </c>
      <c r="E15" s="49">
        <v>-0.1534376</v>
      </c>
      <c r="F15" s="49">
        <v>-0.3957544</v>
      </c>
      <c r="G15" s="49">
        <v>-0.2050463</v>
      </c>
    </row>
    <row r="16" spans="1:7" ht="12.75">
      <c r="A16" t="s">
        <v>24</v>
      </c>
      <c r="B16" s="49">
        <v>0.02697286</v>
      </c>
      <c r="C16" s="49">
        <v>-0.008275502</v>
      </c>
      <c r="D16" s="49">
        <v>0.01057596</v>
      </c>
      <c r="E16" s="49">
        <v>-0.006905115</v>
      </c>
      <c r="F16" s="49">
        <v>0.02712906</v>
      </c>
      <c r="G16" s="49">
        <v>0.006414482</v>
      </c>
    </row>
    <row r="17" spans="1:7" ht="12.75">
      <c r="A17" t="s">
        <v>25</v>
      </c>
      <c r="B17" s="49">
        <v>-0.02907781</v>
      </c>
      <c r="C17" s="49">
        <v>-0.002151902</v>
      </c>
      <c r="D17" s="49">
        <v>-0.006019888</v>
      </c>
      <c r="E17" s="49">
        <v>-0.01048667</v>
      </c>
      <c r="F17" s="49">
        <v>-0.02382342</v>
      </c>
      <c r="G17" s="49">
        <v>-0.0118746</v>
      </c>
    </row>
    <row r="18" spans="1:7" ht="12.75">
      <c r="A18" t="s">
        <v>26</v>
      </c>
      <c r="B18" s="49">
        <v>0.01806941</v>
      </c>
      <c r="C18" s="49">
        <v>-0.04683161</v>
      </c>
      <c r="D18" s="49">
        <v>0.04450541</v>
      </c>
      <c r="E18" s="49">
        <v>-0.002851735</v>
      </c>
      <c r="F18" s="49">
        <v>0.03733554</v>
      </c>
      <c r="G18" s="49">
        <v>0.006353587</v>
      </c>
    </row>
    <row r="19" spans="1:7" ht="12.75">
      <c r="A19" t="s">
        <v>27</v>
      </c>
      <c r="B19" s="49">
        <v>-0.2111621</v>
      </c>
      <c r="C19" s="49">
        <v>-0.1882484</v>
      </c>
      <c r="D19" s="49">
        <v>-0.1888258</v>
      </c>
      <c r="E19" s="49">
        <v>-0.1795504</v>
      </c>
      <c r="F19" s="49">
        <v>-0.1477497</v>
      </c>
      <c r="G19" s="49">
        <v>-0.1841961</v>
      </c>
    </row>
    <row r="20" spans="1:7" ht="12.75">
      <c r="A20" t="s">
        <v>28</v>
      </c>
      <c r="B20" s="49">
        <v>0.0003773034</v>
      </c>
      <c r="C20" s="49">
        <v>-7.165898E-05</v>
      </c>
      <c r="D20" s="49">
        <v>0.002940573</v>
      </c>
      <c r="E20" s="49">
        <v>0.002292473</v>
      </c>
      <c r="F20" s="49">
        <v>-0.001402046</v>
      </c>
      <c r="G20" s="49">
        <v>0.001109116</v>
      </c>
    </row>
    <row r="21" spans="1:7" ht="12.75">
      <c r="A21" t="s">
        <v>29</v>
      </c>
      <c r="B21" s="49">
        <v>-13.76365</v>
      </c>
      <c r="C21" s="49">
        <v>62.7078</v>
      </c>
      <c r="D21" s="49">
        <v>27.14859</v>
      </c>
      <c r="E21" s="49">
        <v>-16.52137</v>
      </c>
      <c r="F21" s="49">
        <v>-117.179</v>
      </c>
      <c r="G21" s="49">
        <v>0.00109109</v>
      </c>
    </row>
    <row r="22" spans="1:7" ht="12.75">
      <c r="A22" t="s">
        <v>30</v>
      </c>
      <c r="B22" s="49">
        <v>-10.35798</v>
      </c>
      <c r="C22" s="49">
        <v>-41.35838</v>
      </c>
      <c r="D22" s="49">
        <v>-4.955284</v>
      </c>
      <c r="E22" s="49">
        <v>30.14963</v>
      </c>
      <c r="F22" s="49">
        <v>40.84683</v>
      </c>
      <c r="G22" s="49">
        <v>0</v>
      </c>
    </row>
    <row r="23" spans="1:7" ht="12.75">
      <c r="A23" t="s">
        <v>31</v>
      </c>
      <c r="B23" s="49">
        <v>0.1249852</v>
      </c>
      <c r="C23" s="49">
        <v>-0.1815063</v>
      </c>
      <c r="D23" s="49">
        <v>1.395905</v>
      </c>
      <c r="E23" s="49">
        <v>2.967186</v>
      </c>
      <c r="F23" s="49">
        <v>7.296649</v>
      </c>
      <c r="G23" s="49">
        <v>1.999041</v>
      </c>
    </row>
    <row r="24" spans="1:7" ht="12.75">
      <c r="A24" t="s">
        <v>32</v>
      </c>
      <c r="B24" s="49">
        <v>2.178928</v>
      </c>
      <c r="C24" s="49">
        <v>1.676942</v>
      </c>
      <c r="D24" s="49">
        <v>-0.2478259</v>
      </c>
      <c r="E24" s="49">
        <v>1.140797</v>
      </c>
      <c r="F24" s="49">
        <v>2.527105</v>
      </c>
      <c r="G24" s="49">
        <v>1.271011</v>
      </c>
    </row>
    <row r="25" spans="1:7" ht="12.75">
      <c r="A25" t="s">
        <v>33</v>
      </c>
      <c r="B25" s="49">
        <v>0.2997641</v>
      </c>
      <c r="C25" s="49">
        <v>-0.2019892</v>
      </c>
      <c r="D25" s="49">
        <v>0.06165479</v>
      </c>
      <c r="E25" s="49">
        <v>0.7245483</v>
      </c>
      <c r="F25" s="49">
        <v>-1.239635</v>
      </c>
      <c r="G25" s="49">
        <v>0.01832407</v>
      </c>
    </row>
    <row r="26" spans="1:7" ht="12.75">
      <c r="A26" t="s">
        <v>34</v>
      </c>
      <c r="B26" s="49">
        <v>0.0922761</v>
      </c>
      <c r="C26" s="49">
        <v>-0.3804453</v>
      </c>
      <c r="D26" s="49">
        <v>-0.2690274</v>
      </c>
      <c r="E26" s="49">
        <v>-0.1579157</v>
      </c>
      <c r="F26" s="49">
        <v>1.544929</v>
      </c>
      <c r="G26" s="49">
        <v>0.02539793</v>
      </c>
    </row>
    <row r="27" spans="1:7" ht="12.75">
      <c r="A27" t="s">
        <v>35</v>
      </c>
      <c r="B27" s="49">
        <v>-0.196118</v>
      </c>
      <c r="C27" s="49">
        <v>0.26809</v>
      </c>
      <c r="D27" s="49">
        <v>-0.0126078</v>
      </c>
      <c r="E27" s="49">
        <v>-0.2417137</v>
      </c>
      <c r="F27" s="49">
        <v>0.1135892</v>
      </c>
      <c r="G27" s="49">
        <v>-0.009862564</v>
      </c>
    </row>
    <row r="28" spans="1:7" ht="12.75">
      <c r="A28" t="s">
        <v>36</v>
      </c>
      <c r="B28" s="49">
        <v>0.5614364</v>
      </c>
      <c r="C28" s="49">
        <v>0.4025021</v>
      </c>
      <c r="D28" s="49">
        <v>0.1288417</v>
      </c>
      <c r="E28" s="49">
        <v>-0.02971756</v>
      </c>
      <c r="F28" s="49">
        <v>0.3036497</v>
      </c>
      <c r="G28" s="49">
        <v>0.2424254</v>
      </c>
    </row>
    <row r="29" spans="1:7" ht="12.75">
      <c r="A29" t="s">
        <v>37</v>
      </c>
      <c r="B29" s="49">
        <v>0.129782</v>
      </c>
      <c r="C29" s="49">
        <v>0.1150915</v>
      </c>
      <c r="D29" s="49">
        <v>0.02491377</v>
      </c>
      <c r="E29" s="49">
        <v>-0.03414247</v>
      </c>
      <c r="F29" s="49">
        <v>-0.2322224</v>
      </c>
      <c r="G29" s="49">
        <v>0.01321004</v>
      </c>
    </row>
    <row r="30" spans="1:7" ht="12.75">
      <c r="A30" t="s">
        <v>38</v>
      </c>
      <c r="B30" s="49">
        <v>0.07870877</v>
      </c>
      <c r="C30" s="49">
        <v>0.06310969</v>
      </c>
      <c r="D30" s="49">
        <v>-0.02216327</v>
      </c>
      <c r="E30" s="49">
        <v>-0.09412757</v>
      </c>
      <c r="F30" s="49">
        <v>0.1710792</v>
      </c>
      <c r="G30" s="49">
        <v>0.02144396</v>
      </c>
    </row>
    <row r="31" spans="1:7" ht="12.75">
      <c r="A31" t="s">
        <v>39</v>
      </c>
      <c r="B31" s="49">
        <v>-0.01307497</v>
      </c>
      <c r="C31" s="49">
        <v>0.07795922</v>
      </c>
      <c r="D31" s="49">
        <v>0.003160655</v>
      </c>
      <c r="E31" s="49">
        <v>-0.04402085</v>
      </c>
      <c r="F31" s="49">
        <v>-0.07771946</v>
      </c>
      <c r="G31" s="49">
        <v>-0.0033463</v>
      </c>
    </row>
    <row r="32" spans="1:7" ht="12.75">
      <c r="A32" t="s">
        <v>40</v>
      </c>
      <c r="B32" s="49">
        <v>0.04978474</v>
      </c>
      <c r="C32" s="49">
        <v>0.03909564</v>
      </c>
      <c r="D32" s="49">
        <v>0.02657432</v>
      </c>
      <c r="E32" s="49">
        <v>-0.01980555</v>
      </c>
      <c r="F32" s="49">
        <v>0.02953286</v>
      </c>
      <c r="G32" s="49">
        <v>0.02217741</v>
      </c>
    </row>
    <row r="33" spans="1:7" ht="12.75">
      <c r="A33" t="s">
        <v>41</v>
      </c>
      <c r="B33" s="49">
        <v>0.06392193</v>
      </c>
      <c r="C33" s="49">
        <v>0.04923417</v>
      </c>
      <c r="D33" s="49">
        <v>0.05263455</v>
      </c>
      <c r="E33" s="49">
        <v>0.04678092</v>
      </c>
      <c r="F33" s="49">
        <v>0.05230335</v>
      </c>
      <c r="G33" s="49">
        <v>0.05199475</v>
      </c>
    </row>
    <row r="34" spans="1:7" ht="12.75">
      <c r="A34" t="s">
        <v>42</v>
      </c>
      <c r="B34" s="49">
        <v>0.007332248</v>
      </c>
      <c r="C34" s="49">
        <v>0.006273031</v>
      </c>
      <c r="D34" s="49">
        <v>-0.002542608</v>
      </c>
      <c r="E34" s="49">
        <v>-0.007389427</v>
      </c>
      <c r="F34" s="49">
        <v>-0.02932144</v>
      </c>
      <c r="G34" s="49">
        <v>-0.003728633</v>
      </c>
    </row>
    <row r="35" spans="1:7" ht="12.75">
      <c r="A35" t="s">
        <v>43</v>
      </c>
      <c r="B35" s="49">
        <v>0.001993176</v>
      </c>
      <c r="C35" s="49">
        <v>0.004471401</v>
      </c>
      <c r="D35" s="49">
        <v>0.001543725</v>
      </c>
      <c r="E35" s="49">
        <v>0.0005428004</v>
      </c>
      <c r="F35" s="49">
        <v>-0.008863201</v>
      </c>
      <c r="G35" s="49">
        <v>0.0006819472</v>
      </c>
    </row>
    <row r="36" spans="1:6" ht="12.75">
      <c r="A36" t="s">
        <v>44</v>
      </c>
      <c r="B36" s="49">
        <v>21.45386</v>
      </c>
      <c r="C36" s="49">
        <v>21.46301</v>
      </c>
      <c r="D36" s="49">
        <v>21.48132</v>
      </c>
      <c r="E36" s="49">
        <v>21.48438</v>
      </c>
      <c r="F36" s="49">
        <v>21.49963</v>
      </c>
    </row>
    <row r="37" spans="1:6" ht="12.75">
      <c r="A37" t="s">
        <v>45</v>
      </c>
      <c r="B37" s="49">
        <v>0.3779094</v>
      </c>
      <c r="C37" s="49">
        <v>0.3326416</v>
      </c>
      <c r="D37" s="49">
        <v>0.2990723</v>
      </c>
      <c r="E37" s="49">
        <v>0.2772013</v>
      </c>
      <c r="F37" s="49">
        <v>0.2538045</v>
      </c>
    </row>
    <row r="38" spans="1:7" ht="12.75">
      <c r="A38" t="s">
        <v>55</v>
      </c>
      <c r="B38" s="49">
        <v>0.0001287811</v>
      </c>
      <c r="C38" s="49">
        <v>-0.0004441039</v>
      </c>
      <c r="D38" s="49">
        <v>0.0002060686</v>
      </c>
      <c r="E38" s="49">
        <v>-0.0001169237</v>
      </c>
      <c r="F38" s="49">
        <v>0.0005019061</v>
      </c>
      <c r="G38" s="49">
        <v>8.324795E-05</v>
      </c>
    </row>
    <row r="39" spans="1:7" ht="12.75">
      <c r="A39" t="s">
        <v>56</v>
      </c>
      <c r="B39" s="49">
        <v>2.35316E-05</v>
      </c>
      <c r="C39" s="49">
        <v>-0.00010844</v>
      </c>
      <c r="D39" s="49">
        <v>-4.605049E-05</v>
      </c>
      <c r="E39" s="49">
        <v>2.843885E-05</v>
      </c>
      <c r="F39" s="49">
        <v>0.0001971542</v>
      </c>
      <c r="G39" s="49">
        <v>0.0005493324</v>
      </c>
    </row>
    <row r="40" spans="2:7" ht="12.75">
      <c r="B40" t="s">
        <v>46</v>
      </c>
      <c r="C40">
        <v>-0.003754</v>
      </c>
      <c r="D40" t="s">
        <v>47</v>
      </c>
      <c r="E40">
        <v>3.11658</v>
      </c>
      <c r="F40" t="s">
        <v>48</v>
      </c>
      <c r="G40">
        <v>55.026321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0.0001287810560197604</v>
      </c>
      <c r="C50">
        <f>-0.017/(C7*C7+C22*C22)*(C21*C22+C6*C7)</f>
        <v>-0.00044410388972007106</v>
      </c>
      <c r="D50">
        <f>-0.017/(D7*D7+D22*D22)*(D21*D22+D6*D7)</f>
        <v>0.00020606859932570656</v>
      </c>
      <c r="E50">
        <f>-0.017/(E7*E7+E22*E22)*(E21*E22+E6*E7)</f>
        <v>-0.00011692372792035123</v>
      </c>
      <c r="F50">
        <f>-0.017/(F7*F7+F22*F22)*(F21*F22+F6*F7)</f>
        <v>0.0005019061522966759</v>
      </c>
      <c r="G50">
        <f>(B50*B$4+C50*C$4+D50*D$4+E50*E$4+F50*F$4)/SUM(B$4:F$4)</f>
        <v>2.2655955580690528E-07</v>
      </c>
    </row>
    <row r="51" spans="1:7" ht="12.75">
      <c r="A51" t="s">
        <v>59</v>
      </c>
      <c r="B51">
        <f>-0.017/(B7*B7+B22*B22)*(B21*B7-B6*B22)</f>
        <v>2.3531596160263156E-05</v>
      </c>
      <c r="C51">
        <f>-0.017/(C7*C7+C22*C22)*(C21*C7-C6*C22)</f>
        <v>-0.00010844000174305207</v>
      </c>
      <c r="D51">
        <f>-0.017/(D7*D7+D22*D22)*(D21*D7-D6*D22)</f>
        <v>-4.6050490156685884E-05</v>
      </c>
      <c r="E51">
        <f>-0.017/(E7*E7+E22*E22)*(E21*E7-E6*E22)</f>
        <v>2.843884971350193E-05</v>
      </c>
      <c r="F51">
        <f>-0.017/(F7*F7+F22*F22)*(F21*F7-F6*F22)</f>
        <v>0.00019715417247211835</v>
      </c>
      <c r="G51">
        <f>(B51*B$4+C51*C$4+D51*D$4+E51*E$4+F51*F$4)/SUM(B$4:F$4)</f>
        <v>-5.890859979470364E-07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9999.97620706363</v>
      </c>
      <c r="C62">
        <f>C7+(2/0.017)*(C8*C50-C23*C51)</f>
        <v>9999.984511391847</v>
      </c>
      <c r="D62">
        <f>D7+(2/0.017)*(D8*D50-D23*D51)</f>
        <v>10000.040432045795</v>
      </c>
      <c r="E62">
        <f>E7+(2/0.017)*(E8*E50-E23*E51)</f>
        <v>9999.970007526677</v>
      </c>
      <c r="F62">
        <f>F7+(2/0.017)*(F8*F50-F23*F51)</f>
        <v>9999.63083729288</v>
      </c>
    </row>
    <row r="63" spans="1:6" ht="12.75">
      <c r="A63" t="s">
        <v>67</v>
      </c>
      <c r="B63">
        <f>B8+(3/0.017)*(B9*B50-B24*B51)</f>
        <v>-1.5327493977899318</v>
      </c>
      <c r="C63">
        <f>C8+(3/0.017)*(C9*C50-C24*C51)</f>
        <v>0.2634023236713256</v>
      </c>
      <c r="D63">
        <f>D8+(3/0.017)*(D9*D50-D24*D51)</f>
        <v>1.3496449621268847</v>
      </c>
      <c r="E63">
        <f>E8+(3/0.017)*(E9*E50-E24*E51)</f>
        <v>1.459526650283507</v>
      </c>
      <c r="F63">
        <f>F8+(3/0.017)*(F9*F50-F24*F51)</f>
        <v>-3.5029597408157698</v>
      </c>
    </row>
    <row r="64" spans="1:6" ht="12.75">
      <c r="A64" t="s">
        <v>68</v>
      </c>
      <c r="B64">
        <f>B9+(4/0.017)*(B10*B50-B25*B51)</f>
        <v>1.0345342411294578</v>
      </c>
      <c r="C64">
        <f>C9+(4/0.017)*(C10*C50-C25*C51)</f>
        <v>0.3293310311815439</v>
      </c>
      <c r="D64">
        <f>D9+(4/0.017)*(D10*D50-D25*D51)</f>
        <v>-0.17229679709294865</v>
      </c>
      <c r="E64">
        <f>E9+(4/0.017)*(E10*E50-E25*E51)</f>
        <v>-0.28655095354700727</v>
      </c>
      <c r="F64">
        <f>F9+(4/0.017)*(F10*F50-F25*F51)</f>
        <v>-0.6269373108976324</v>
      </c>
    </row>
    <row r="65" spans="1:6" ht="12.75">
      <c r="A65" t="s">
        <v>69</v>
      </c>
      <c r="B65">
        <f>B10+(5/0.017)*(B11*B50-B26*B51)</f>
        <v>-0.3671864281917571</v>
      </c>
      <c r="C65">
        <f>C10+(5/0.017)*(C11*C50-C26*C51)</f>
        <v>-0.8782312689305645</v>
      </c>
      <c r="D65">
        <f>D10+(5/0.017)*(D11*D50-D26*D51)</f>
        <v>-1.1181108778619717</v>
      </c>
      <c r="E65">
        <f>E10+(5/0.017)*(E11*E50-E26*E51)</f>
        <v>-1.389976985403433</v>
      </c>
      <c r="F65">
        <f>F10+(5/0.017)*(F11*F50-F26*F51)</f>
        <v>-1.141032963507575</v>
      </c>
    </row>
    <row r="66" spans="1:6" ht="12.75">
      <c r="A66" t="s">
        <v>70</v>
      </c>
      <c r="B66">
        <f>B11+(6/0.017)*(B12*B50-B27*B51)</f>
        <v>2.9664088005982774</v>
      </c>
      <c r="C66">
        <f>C11+(6/0.017)*(C12*C50-C27*C51)</f>
        <v>1.5832428635939566</v>
      </c>
      <c r="D66">
        <f>D11+(6/0.017)*(D12*D50-D27*D51)</f>
        <v>1.620338077877913</v>
      </c>
      <c r="E66">
        <f>E11+(6/0.017)*(E12*E50-E27*E51)</f>
        <v>0.8454730416334432</v>
      </c>
      <c r="F66">
        <f>F11+(6/0.017)*(F12*F50-F27*F51)</f>
        <v>13.084149178013769</v>
      </c>
    </row>
    <row r="67" spans="1:6" ht="12.75">
      <c r="A67" t="s">
        <v>71</v>
      </c>
      <c r="B67">
        <f>B12+(7/0.017)*(B13*B50-B28*B51)</f>
        <v>0.39609788702410564</v>
      </c>
      <c r="C67">
        <f>C12+(7/0.017)*(C13*C50-C28*C51)</f>
        <v>0.09166066834475167</v>
      </c>
      <c r="D67">
        <f>D12+(7/0.017)*(D13*D50-D28*D51)</f>
        <v>0.1853687611688008</v>
      </c>
      <c r="E67">
        <f>E12+(7/0.017)*(E13*E50-E28*E51)</f>
        <v>-0.012148106798168743</v>
      </c>
      <c r="F67">
        <f>F12+(7/0.017)*(F13*F50-F28*F51)</f>
        <v>-0.4501269348668429</v>
      </c>
    </row>
    <row r="68" spans="1:6" ht="12.75">
      <c r="A68" t="s">
        <v>72</v>
      </c>
      <c r="B68">
        <f>B13+(8/0.017)*(B14*B50-B29*B51)</f>
        <v>0.10371678356763836</v>
      </c>
      <c r="C68">
        <f>C13+(8/0.017)*(C14*C50-C29*C51)</f>
        <v>0.004286116128509411</v>
      </c>
      <c r="D68">
        <f>D13+(8/0.017)*(D14*D50-D29*D51)</f>
        <v>-0.0101475018507237</v>
      </c>
      <c r="E68">
        <f>E13+(8/0.017)*(E14*E50-E29*E51)</f>
        <v>-0.016576666370295597</v>
      </c>
      <c r="F68">
        <f>F13+(8/0.017)*(F14*F50-F29*F51)</f>
        <v>-0.24036563386719728</v>
      </c>
    </row>
    <row r="69" spans="1:6" ht="12.75">
      <c r="A69" t="s">
        <v>73</v>
      </c>
      <c r="B69">
        <f>B14+(9/0.017)*(B15*B50-B30*B51)</f>
        <v>-0.07710538289510441</v>
      </c>
      <c r="C69">
        <f>C14+(9/0.017)*(C15*C50-C30*C51)</f>
        <v>-0.050106271879311166</v>
      </c>
      <c r="D69">
        <f>D14+(9/0.017)*(D15*D50-D30*D51)</f>
        <v>-0.05916028260866251</v>
      </c>
      <c r="E69">
        <f>E14+(9/0.017)*(E15*E50-E30*E51)</f>
        <v>-0.008123078581734744</v>
      </c>
      <c r="F69">
        <f>F14+(9/0.017)*(F15*F50-F30*F51)</f>
        <v>-0.07965064684441438</v>
      </c>
    </row>
    <row r="70" spans="1:6" ht="12.75">
      <c r="A70" t="s">
        <v>74</v>
      </c>
      <c r="B70">
        <f>B15+(10/0.017)*(B16*B50-B31*B51)</f>
        <v>-0.37875592452439955</v>
      </c>
      <c r="C70">
        <f>C15+(10/0.017)*(C16*C50-C31*C51)</f>
        <v>-0.13700784671748636</v>
      </c>
      <c r="D70">
        <f>D15+(10/0.017)*(D16*D50-D31*D51)</f>
        <v>-0.1046086982495936</v>
      </c>
      <c r="E70">
        <f>E15+(10/0.017)*(E16*E50-E31*E51)</f>
        <v>-0.15222626227945332</v>
      </c>
      <c r="F70">
        <f>F15+(10/0.017)*(F16*F50-F31*F51)</f>
        <v>-0.37873148356393793</v>
      </c>
    </row>
    <row r="71" spans="1:6" ht="12.75">
      <c r="A71" t="s">
        <v>75</v>
      </c>
      <c r="B71">
        <f>B16+(11/0.017)*(B17*B50-B32*B51)</f>
        <v>0.023791798810186934</v>
      </c>
      <c r="C71">
        <f>C16+(11/0.017)*(C17*C50-C32*C51)</f>
        <v>-0.004913902441137442</v>
      </c>
      <c r="D71">
        <f>D16+(11/0.017)*(D17*D50-D32*D51)</f>
        <v>0.010565122135679584</v>
      </c>
      <c r="E71">
        <f>E16+(11/0.017)*(E17*E50-E32*E51)</f>
        <v>-0.005747275958355804</v>
      </c>
      <c r="F71">
        <f>F16+(11/0.017)*(F17*F50-F32*F51)</f>
        <v>0.015624582114787731</v>
      </c>
    </row>
    <row r="72" spans="1:6" ht="12.75">
      <c r="A72" t="s">
        <v>76</v>
      </c>
      <c r="B72">
        <f>B17+(12/0.017)*(B18*B50-B33*B51)</f>
        <v>-0.02849700106429924</v>
      </c>
      <c r="C72">
        <f>C17+(12/0.017)*(C18*C50-C33*C51)</f>
        <v>0.016297782924803127</v>
      </c>
      <c r="D72">
        <f>D17+(12/0.017)*(D18*D50-D33*D51)</f>
        <v>0.002164827996089095</v>
      </c>
      <c r="E72">
        <f>E17+(12/0.017)*(E18*E50-E33*E51)</f>
        <v>-0.011190406517245939</v>
      </c>
      <c r="F72">
        <f>F17+(12/0.017)*(F18*F50-F33*F51)</f>
        <v>-0.017874869266906544</v>
      </c>
    </row>
    <row r="73" spans="1:6" ht="12.75">
      <c r="A73" t="s">
        <v>77</v>
      </c>
      <c r="B73">
        <f>B18+(13/0.017)*(B19*B50-B34*B51)</f>
        <v>-0.0028576976745312253</v>
      </c>
      <c r="C73">
        <f>C18+(13/0.017)*(C19*C50-C34*C51)</f>
        <v>0.017619403185882503</v>
      </c>
      <c r="D73">
        <f>D18+(13/0.017)*(D19*D50-D34*D51)</f>
        <v>0.014660349172116473</v>
      </c>
      <c r="E73">
        <f>E18+(13/0.017)*(E19*E50-E34*E51)</f>
        <v>0.013362972998803384</v>
      </c>
      <c r="F73">
        <f>F18+(13/0.017)*(F19*F50-F34*F51)</f>
        <v>-0.014951713499074405</v>
      </c>
    </row>
    <row r="74" spans="1:6" ht="12.75">
      <c r="A74" t="s">
        <v>78</v>
      </c>
      <c r="B74">
        <f>B19+(14/0.017)*(B20*B50-B35*B51)</f>
        <v>-0.21116071077375473</v>
      </c>
      <c r="C74">
        <f>C19+(14/0.017)*(C20*C50-C35*C51)</f>
        <v>-0.18782288007671805</v>
      </c>
      <c r="D74">
        <f>D19+(14/0.017)*(D20*D50-D35*D51)</f>
        <v>-0.18826823019227118</v>
      </c>
      <c r="E74">
        <f>E19+(14/0.017)*(E20*E50-E35*E51)</f>
        <v>-0.17978385503037853</v>
      </c>
      <c r="F74">
        <f>F19+(14/0.017)*(F20*F50-F35*F51)</f>
        <v>-0.14689016460966556</v>
      </c>
    </row>
    <row r="75" spans="1:6" ht="12.75">
      <c r="A75" t="s">
        <v>79</v>
      </c>
      <c r="B75" s="49">
        <f>B20</f>
        <v>0.0003773034</v>
      </c>
      <c r="C75" s="49">
        <f>C20</f>
        <v>-7.165898E-05</v>
      </c>
      <c r="D75" s="49">
        <f>D20</f>
        <v>0.002940573</v>
      </c>
      <c r="E75" s="49">
        <f>E20</f>
        <v>0.002292473</v>
      </c>
      <c r="F75" s="49">
        <f>F20</f>
        <v>-0.001402046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-10.36037073858956</v>
      </c>
      <c r="C82">
        <f>C22+(2/0.017)*(C8*C51+C23*C50)</f>
        <v>-41.35211329521468</v>
      </c>
      <c r="D82">
        <f>D22+(2/0.017)*(D8*D51+D23*D50)</f>
        <v>-4.928787955178655</v>
      </c>
      <c r="E82">
        <f>E22+(2/0.017)*(E8*E51+E23*E50)</f>
        <v>30.113694509953305</v>
      </c>
      <c r="F82">
        <f>F22+(2/0.017)*(F8*F51+F23*F50)</f>
        <v>41.199150285298764</v>
      </c>
    </row>
    <row r="83" spans="1:6" ht="12.75">
      <c r="A83" t="s">
        <v>82</v>
      </c>
      <c r="B83">
        <f>B23+(3/0.017)*(B9*B51+B24*B50)</f>
        <v>0.178866770037555</v>
      </c>
      <c r="C83">
        <f>C23+(3/0.017)*(C9*C51+C24*C50)</f>
        <v>-0.31801305743963165</v>
      </c>
      <c r="D83">
        <f>D23+(3/0.017)*(D9*D51+D24*D50)</f>
        <v>1.3878208921529993</v>
      </c>
      <c r="E83">
        <f>E23+(3/0.017)*(E9*E51+E24*E50)</f>
        <v>2.942045397766345</v>
      </c>
      <c r="F83">
        <f>F23+(3/0.017)*(F9*F51+F24*F50)</f>
        <v>7.508966450076388</v>
      </c>
    </row>
    <row r="84" spans="1:6" ht="12.75">
      <c r="A84" t="s">
        <v>83</v>
      </c>
      <c r="B84">
        <f>B24+(4/0.017)*(B10*B51+B25*B50)</f>
        <v>2.1853637660704734</v>
      </c>
      <c r="C84">
        <f>C24+(4/0.017)*(C10*C51+C25*C50)</f>
        <v>1.7148686038292869</v>
      </c>
      <c r="D84">
        <f>D24+(4/0.017)*(D10*D51+D25*D50)</f>
        <v>-0.23170527739373303</v>
      </c>
      <c r="E84">
        <f>E24+(4/0.017)*(E10*E51+E25*E50)</f>
        <v>1.1117476248869884</v>
      </c>
      <c r="F84">
        <f>F24+(4/0.017)*(F10*F51+F25*F50)</f>
        <v>2.2418321173718043</v>
      </c>
    </row>
    <row r="85" spans="1:6" ht="12.75">
      <c r="A85" t="s">
        <v>84</v>
      </c>
      <c r="B85">
        <f>B25+(5/0.017)*(B11*B51+B26*B50)</f>
        <v>0.3236541252507314</v>
      </c>
      <c r="C85">
        <f>C25+(5/0.017)*(C11*C51+C26*C50)</f>
        <v>-0.20281496602506147</v>
      </c>
      <c r="D85">
        <f>D25+(5/0.017)*(D11*D51+D26*D50)</f>
        <v>0.023581115491602266</v>
      </c>
      <c r="E85">
        <f>E25+(5/0.017)*(E11*E51+E26*E50)</f>
        <v>0.7370258557535834</v>
      </c>
      <c r="F85">
        <f>F25+(5/0.017)*(F11*F51+F26*F50)</f>
        <v>-0.24861808585395595</v>
      </c>
    </row>
    <row r="86" spans="1:6" ht="12.75">
      <c r="A86" t="s">
        <v>85</v>
      </c>
      <c r="B86">
        <f>B26+(6/0.017)*(B12*B51+B27*B50)</f>
        <v>0.0866493490898351</v>
      </c>
      <c r="C86">
        <f>C26+(6/0.017)*(C12*C51+C27*C50)</f>
        <v>-0.4251474085677013</v>
      </c>
      <c r="D86">
        <f>D26+(6/0.017)*(D12*D51+D27*D50)</f>
        <v>-0.2729259238830067</v>
      </c>
      <c r="E86">
        <f>E26+(6/0.017)*(E12*E51+E27*E50)</f>
        <v>-0.14807501684844804</v>
      </c>
      <c r="F86">
        <f>F26+(6/0.017)*(F12*F51+F27*F50)</f>
        <v>1.5393580517509071</v>
      </c>
    </row>
    <row r="87" spans="1:6" ht="12.75">
      <c r="A87" t="s">
        <v>86</v>
      </c>
      <c r="B87">
        <f>B27+(7/0.017)*(B13*B51+B28*B50)</f>
        <v>-0.1652980989301568</v>
      </c>
      <c r="C87">
        <f>C27+(7/0.017)*(C13*C51+C28*C50)</f>
        <v>0.1953744361582183</v>
      </c>
      <c r="D87">
        <f>D27+(7/0.017)*(D13*D51+D28*D50)</f>
        <v>-0.0015592301465747836</v>
      </c>
      <c r="E87">
        <f>E27+(7/0.017)*(E13*E51+E28*E50)</f>
        <v>-0.24049467826304502</v>
      </c>
      <c r="F87">
        <f>F27+(7/0.017)*(F13*F51+F28*F50)</f>
        <v>0.1542499571473911</v>
      </c>
    </row>
    <row r="88" spans="1:6" ht="12.75">
      <c r="A88" t="s">
        <v>87</v>
      </c>
      <c r="B88">
        <f>B28+(8/0.017)*(B14*B51+B29*B50)</f>
        <v>0.5687462101838854</v>
      </c>
      <c r="C88">
        <f>C28+(8/0.017)*(C14*C51+C29*C50)</f>
        <v>0.38292038331868583</v>
      </c>
      <c r="D88">
        <f>D28+(8/0.017)*(D14*D51+D29*D50)</f>
        <v>0.13227746958886433</v>
      </c>
      <c r="E88">
        <f>E28+(8/0.017)*(E14*E51+E29*E50)</f>
        <v>-0.028093728705060165</v>
      </c>
      <c r="F88">
        <f>F28+(8/0.017)*(F14*F51+F29*F50)</f>
        <v>0.25282405056799057</v>
      </c>
    </row>
    <row r="89" spans="1:6" ht="12.75">
      <c r="A89" t="s">
        <v>88</v>
      </c>
      <c r="B89">
        <f>B29+(9/0.017)*(B15*B51+B30*B50)</f>
        <v>0.13040200804496715</v>
      </c>
      <c r="C89">
        <f>C29+(9/0.017)*(C15*C51+C30*C50)</f>
        <v>0.10852868146382245</v>
      </c>
      <c r="D89">
        <f>D29+(9/0.017)*(D15*D51+D30*D50)</f>
        <v>0.02507953229361946</v>
      </c>
      <c r="E89">
        <f>E29+(9/0.017)*(E15*E51+E30*E50)</f>
        <v>-0.03062603365652056</v>
      </c>
      <c r="F89">
        <f>F29+(9/0.017)*(F15*F51+F30*F50)</f>
        <v>-0.22807124435399154</v>
      </c>
    </row>
    <row r="90" spans="1:6" ht="12.75">
      <c r="A90" t="s">
        <v>89</v>
      </c>
      <c r="B90">
        <f>B30+(10/0.017)*(B16*B51+B31*B50)</f>
        <v>0.07809165588516508</v>
      </c>
      <c r="C90">
        <f>C30+(10/0.017)*(C16*C51+C31*C50)</f>
        <v>0.04327169153515404</v>
      </c>
      <c r="D90">
        <f>D30+(10/0.017)*(D16*D51+D31*D50)</f>
        <v>-0.022066632584162183</v>
      </c>
      <c r="E90">
        <f>E30+(10/0.017)*(E16*E51+E31*E50)</f>
        <v>-0.0912153886114805</v>
      </c>
      <c r="F90">
        <f>F30+(10/0.017)*(F16*F51+F31*F50)</f>
        <v>0.15127963073357117</v>
      </c>
    </row>
    <row r="91" spans="1:6" ht="12.75">
      <c r="A91" t="s">
        <v>90</v>
      </c>
      <c r="B91">
        <f>B31+(11/0.017)*(B17*B51+B32*B50)</f>
        <v>-0.009369209694354836</v>
      </c>
      <c r="C91">
        <f>C31+(11/0.017)*(C17*C51+C32*C50)</f>
        <v>0.06687563712216989</v>
      </c>
      <c r="D91">
        <f>D31+(11/0.017)*(D17*D51+D32*D50)</f>
        <v>0.006883411978160945</v>
      </c>
      <c r="E91">
        <f>E31+(11/0.017)*(E17*E51+E32*E50)</f>
        <v>-0.042715402412866706</v>
      </c>
      <c r="F91">
        <f>F31+(11/0.017)*(F17*F51+F32*F50)</f>
        <v>-0.0711674475172372</v>
      </c>
    </row>
    <row r="92" spans="1:6" ht="12.75">
      <c r="A92" t="s">
        <v>91</v>
      </c>
      <c r="B92">
        <f>B32+(12/0.017)*(B18*B51+B33*B50)</f>
        <v>0.05589565932272618</v>
      </c>
      <c r="C92">
        <f>C32+(12/0.017)*(C18*C51+C33*C50)</f>
        <v>0.027246228328864027</v>
      </c>
      <c r="D92">
        <f>D32+(12/0.017)*(D18*D51+D33*D50)</f>
        <v>0.03278384850553972</v>
      </c>
      <c r="E92">
        <f>E32+(12/0.017)*(E18*E51+E33*E50)</f>
        <v>-0.023723832088257495</v>
      </c>
      <c r="F92">
        <f>F32+(12/0.017)*(F18*F51+F33*F50)</f>
        <v>0.0532591404540419</v>
      </c>
    </row>
    <row r="93" spans="1:6" ht="12.75">
      <c r="A93" t="s">
        <v>92</v>
      </c>
      <c r="B93">
        <f>B33+(13/0.017)*(B19*B51+B34*B50)</f>
        <v>0.0608441978779714</v>
      </c>
      <c r="C93">
        <f>C33+(13/0.017)*(C19*C51+C34*C50)</f>
        <v>0.06271423656688226</v>
      </c>
      <c r="D93">
        <f>D33+(13/0.017)*(D19*D51+D34*D50)</f>
        <v>0.05888339686326129</v>
      </c>
      <c r="E93">
        <f>E33+(13/0.017)*(E19*E51+E34*E50)</f>
        <v>0.04353687897856881</v>
      </c>
      <c r="F93">
        <f>F33+(13/0.017)*(F19*F51+F34*F50)</f>
        <v>0.01877399396663996</v>
      </c>
    </row>
    <row r="94" spans="1:6" ht="12.75">
      <c r="A94" t="s">
        <v>93</v>
      </c>
      <c r="B94">
        <f>B34+(14/0.017)*(B20*B51+B35*B50)</f>
        <v>0.007550946003466301</v>
      </c>
      <c r="C94">
        <f>C34+(14/0.017)*(C20*C51+C35*C50)</f>
        <v>0.0046440932192029685</v>
      </c>
      <c r="D94">
        <f>D34+(14/0.017)*(D20*D51+D35*D50)</f>
        <v>-0.0023921504772331857</v>
      </c>
      <c r="E94">
        <f>E34+(14/0.017)*(E20*E51+E35*E50)</f>
        <v>-0.007388003077430327</v>
      </c>
      <c r="F94">
        <f>F34+(14/0.017)*(F20*F51+F35*F50)</f>
        <v>-0.033212545918691674</v>
      </c>
    </row>
    <row r="95" spans="1:6" ht="12.75">
      <c r="A95" t="s">
        <v>94</v>
      </c>
      <c r="B95" s="49">
        <f>B35</f>
        <v>0.001993176</v>
      </c>
      <c r="C95" s="49">
        <f>C35</f>
        <v>0.004471401</v>
      </c>
      <c r="D95" s="49">
        <f>D35</f>
        <v>0.001543725</v>
      </c>
      <c r="E95" s="49">
        <f>E35</f>
        <v>0.0005428004</v>
      </c>
      <c r="F95" s="49">
        <f>F35</f>
        <v>-0.008863201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-1.5327530446594981</v>
      </c>
      <c r="C103">
        <f>C63*10000/C62</f>
        <v>0.2634027316454953</v>
      </c>
      <c r="D103">
        <f>D63*10000/D62</f>
        <v>1.3496395052582564</v>
      </c>
      <c r="E103">
        <f>E63*10000/E62</f>
        <v>1.4595310277780484</v>
      </c>
      <c r="F103">
        <f>F63*10000/F62</f>
        <v>-3.503089061799904</v>
      </c>
      <c r="G103">
        <f>AVERAGE(C103:E103)</f>
        <v>1.0241910882272667</v>
      </c>
      <c r="H103">
        <f>STDEV(C103:E103)</f>
        <v>0.6611491732681997</v>
      </c>
      <c r="I103">
        <f>(B103*B4+C103*C4+D103*D4+E103*E4+F103*F4)/SUM(B4:F4)</f>
        <v>0.04985284319209226</v>
      </c>
      <c r="K103">
        <f>(LN(H103)+LN(H123))/2-LN(K114*K115^3)</f>
        <v>-3.8409579328604293</v>
      </c>
    </row>
    <row r="104" spans="1:11" ht="12.75">
      <c r="A104" t="s">
        <v>68</v>
      </c>
      <c r="B104">
        <f>B64*10000/B62</f>
        <v>1.0345367025960515</v>
      </c>
      <c r="C104">
        <f>C64*10000/C62</f>
        <v>0.32933154127026343</v>
      </c>
      <c r="D104">
        <f>D64*10000/D62</f>
        <v>-0.17229610046456623</v>
      </c>
      <c r="E104">
        <f>E64*10000/E62</f>
        <v>-0.2865518129867679</v>
      </c>
      <c r="F104">
        <f>F64*10000/F62</f>
        <v>-0.6269604559395496</v>
      </c>
      <c r="G104">
        <f>AVERAGE(C104:E104)</f>
        <v>-0.0431721240603569</v>
      </c>
      <c r="H104">
        <f>STDEV(C104:E104)</f>
        <v>0.32761689131445754</v>
      </c>
      <c r="I104">
        <f>(B104*B4+C104*C4+D104*D4+E104*E4+F104*F4)/SUM(B4:F4)</f>
        <v>0.03461162472250583</v>
      </c>
      <c r="K104">
        <f>(LN(H104)+LN(H124))/2-LN(K114*K115^4)</f>
        <v>-3.8469581326785667</v>
      </c>
    </row>
    <row r="105" spans="1:11" ht="12.75">
      <c r="A105" t="s">
        <v>69</v>
      </c>
      <c r="B105">
        <f>B65*10000/B62</f>
        <v>-0.36718730183816795</v>
      </c>
      <c r="C105">
        <f>C65*10000/C62</f>
        <v>-0.8782326291906706</v>
      </c>
      <c r="D105">
        <f>D65*10000/D62</f>
        <v>-1.1181063571292282</v>
      </c>
      <c r="E105">
        <f>E65*10000/E62</f>
        <v>-1.389981154300702</v>
      </c>
      <c r="F105">
        <f>F65*10000/F62</f>
        <v>-1.1410750877444171</v>
      </c>
      <c r="G105">
        <f>AVERAGE(C105:E105)</f>
        <v>-1.128773380206867</v>
      </c>
      <c r="H105">
        <f>STDEV(C105:E105)</f>
        <v>0.25604096796035775</v>
      </c>
      <c r="I105">
        <f>(B105*B4+C105*C4+D105*D4+E105*E4+F105*F4)/SUM(B4:F4)</f>
        <v>-1.0203528960445702</v>
      </c>
      <c r="K105">
        <f>(LN(H105)+LN(H125))/2-LN(K114*K115^5)</f>
        <v>-3.7332942142247503</v>
      </c>
    </row>
    <row r="106" spans="1:11" ht="12.75">
      <c r="A106" t="s">
        <v>70</v>
      </c>
      <c r="B106">
        <f>B66*10000/B62</f>
        <v>2.9664158585726543</v>
      </c>
      <c r="C106">
        <f>C66*10000/C62</f>
        <v>1.5832453158205873</v>
      </c>
      <c r="D106">
        <f>D66*10000/D62</f>
        <v>1.6203315265460647</v>
      </c>
      <c r="E106">
        <f>E66*10000/E62</f>
        <v>0.8454755774238133</v>
      </c>
      <c r="F106">
        <f>F66*10000/F62</f>
        <v>13.084632213838741</v>
      </c>
      <c r="G106">
        <f>AVERAGE(C106:E106)</f>
        <v>1.3496841399301551</v>
      </c>
      <c r="H106">
        <f>STDEV(C106:E106)</f>
        <v>0.4370509725821782</v>
      </c>
      <c r="I106">
        <f>(B106*B4+C106*C4+D106*D4+E106*E4+F106*F4)/SUM(B4:F4)</f>
        <v>3.150888354763512</v>
      </c>
      <c r="K106">
        <f>(LN(H106)+LN(H126))/2-LN(K114*K115^6)</f>
        <v>-3.5059640121318427</v>
      </c>
    </row>
    <row r="107" spans="1:11" ht="12.75">
      <c r="A107" t="s">
        <v>71</v>
      </c>
      <c r="B107">
        <f>B67*10000/B62</f>
        <v>0.39609882945953023</v>
      </c>
      <c r="C107">
        <f>C67*10000/C62</f>
        <v>0.09166081031458907</v>
      </c>
      <c r="D107">
        <f>D67*10000/D62</f>
        <v>0.18536801168800707</v>
      </c>
      <c r="E107">
        <f>E67*10000/E62</f>
        <v>-0.012148143233454927</v>
      </c>
      <c r="F107">
        <f>F67*10000/F62</f>
        <v>-0.45014355248808585</v>
      </c>
      <c r="G107">
        <f>AVERAGE(C107:E107)</f>
        <v>0.08829355958971374</v>
      </c>
      <c r="H107">
        <f>STDEV(C107:E107)</f>
        <v>0.0988011216880804</v>
      </c>
      <c r="I107">
        <f>(B107*B4+C107*C4+D107*D4+E107*E4+F107*F4)/SUM(B4:F4)</f>
        <v>0.06084662835654794</v>
      </c>
      <c r="K107">
        <f>(LN(H107)+LN(H127))/2-LN(K114*K115^7)</f>
        <v>-3.4316286315980467</v>
      </c>
    </row>
    <row r="108" spans="1:9" ht="12.75">
      <c r="A108" t="s">
        <v>72</v>
      </c>
      <c r="B108">
        <f>B68*10000/B62</f>
        <v>0.1037170303409087</v>
      </c>
      <c r="C108">
        <f>C68*10000/C62</f>
        <v>0.004286122767117015</v>
      </c>
      <c r="D108">
        <f>D68*10000/D62</f>
        <v>-0.010147460822463632</v>
      </c>
      <c r="E108">
        <f>E68*10000/E62</f>
        <v>-0.0165767160879671</v>
      </c>
      <c r="F108">
        <f>F68*10000/F62</f>
        <v>-0.24037450759759202</v>
      </c>
      <c r="G108">
        <f>AVERAGE(C108:E108)</f>
        <v>-0.007479351381104573</v>
      </c>
      <c r="H108">
        <f>STDEV(C108:E108)</f>
        <v>0.010684269617835553</v>
      </c>
      <c r="I108">
        <f>(B108*B4+C108*C4+D108*D4+E108*E4+F108*F4)/SUM(B4:F4)</f>
        <v>-0.022517624185878972</v>
      </c>
    </row>
    <row r="109" spans="1:9" ht="12.75">
      <c r="A109" t="s">
        <v>73</v>
      </c>
      <c r="B109">
        <f>B69*10000/B62</f>
        <v>-0.07710556635188781</v>
      </c>
      <c r="C109">
        <f>C69*10000/C62</f>
        <v>-0.05010634948707249</v>
      </c>
      <c r="D109">
        <f>D69*10000/D62</f>
        <v>-0.05916004341250406</v>
      </c>
      <c r="E109">
        <f>E69*10000/E62</f>
        <v>-0.00812310294492958</v>
      </c>
      <c r="F109">
        <f>F69*10000/F62</f>
        <v>-0.07965358735780846</v>
      </c>
      <c r="G109">
        <f>AVERAGE(C109:E109)</f>
        <v>-0.03912983194816871</v>
      </c>
      <c r="H109">
        <f>STDEV(C109:E109)</f>
        <v>0.02723151255501762</v>
      </c>
      <c r="I109">
        <f>(B109*B4+C109*C4+D109*D4+E109*E4+F109*F4)/SUM(B4:F4)</f>
        <v>-0.050028860883083656</v>
      </c>
    </row>
    <row r="110" spans="1:11" ht="12.75">
      <c r="A110" t="s">
        <v>74</v>
      </c>
      <c r="B110">
        <f>B70*10000/B62</f>
        <v>-0.3787568256981049</v>
      </c>
      <c r="C110">
        <f>C70*10000/C62</f>
        <v>-0.1370080589239002</v>
      </c>
      <c r="D110">
        <f>D70*10000/D62</f>
        <v>-0.10460827529693587</v>
      </c>
      <c r="E110">
        <f>E70*10000/E62</f>
        <v>-0.15222671884503372</v>
      </c>
      <c r="F110">
        <f>F70*10000/F62</f>
        <v>-0.37874546543407084</v>
      </c>
      <c r="G110">
        <f>AVERAGE(C110:E110)</f>
        <v>-0.13128101768862324</v>
      </c>
      <c r="H110">
        <f>STDEV(C110:E110)</f>
        <v>0.024320326734416437</v>
      </c>
      <c r="I110">
        <f>(B110*B4+C110*C4+D110*D4+E110*E4+F110*F4)/SUM(B4:F4)</f>
        <v>-0.2001113154007213</v>
      </c>
      <c r="K110">
        <f>EXP(AVERAGE(K103:K107))</f>
        <v>0.02543165592453184</v>
      </c>
    </row>
    <row r="111" spans="1:9" ht="12.75">
      <c r="A111" t="s">
        <v>75</v>
      </c>
      <c r="B111">
        <f>B71*10000/B62</f>
        <v>0.023791855417997144</v>
      </c>
      <c r="C111">
        <f>C71*10000/C62</f>
        <v>-0.004913910052100172</v>
      </c>
      <c r="D111">
        <f>D71*10000/D62</f>
        <v>0.010565079418902093</v>
      </c>
      <c r="E111">
        <f>E71*10000/E62</f>
        <v>-0.0057472931959095894</v>
      </c>
      <c r="F111">
        <f>F71*10000/F62</f>
        <v>0.015625158937384982</v>
      </c>
      <c r="G111">
        <f>AVERAGE(C111:E111)</f>
        <v>-3.204127636922266E-05</v>
      </c>
      <c r="H111">
        <f>STDEV(C111:E111)</f>
        <v>0.009186830636226355</v>
      </c>
      <c r="I111">
        <f>(B111*B4+C111*C4+D111*D4+E111*E4+F111*F4)/SUM(B4:F4)</f>
        <v>0.00550197448663604</v>
      </c>
    </row>
    <row r="112" spans="1:9" ht="12.75">
      <c r="A112" t="s">
        <v>76</v>
      </c>
      <c r="B112">
        <f>B72*10000/B62</f>
        <v>-0.02849706886719387</v>
      </c>
      <c r="C112">
        <f>C72*10000/C62</f>
        <v>0.016297808167839573</v>
      </c>
      <c r="D112">
        <f>D72*10000/D62</f>
        <v>0.002164819243282017</v>
      </c>
      <c r="E112">
        <f>E72*10000/E62</f>
        <v>-0.011190440080143495</v>
      </c>
      <c r="F112">
        <f>F72*10000/F62</f>
        <v>-0.017875529164780312</v>
      </c>
      <c r="G112">
        <f>AVERAGE(C112:E112)</f>
        <v>0.002424062443659365</v>
      </c>
      <c r="H112">
        <f>STDEV(C112:E112)</f>
        <v>0.013745957704481433</v>
      </c>
      <c r="I112">
        <f>(B112*B4+C112*C4+D112*D4+E112*E4+F112*F4)/SUM(B4:F4)</f>
        <v>-0.004757839695773091</v>
      </c>
    </row>
    <row r="113" spans="1:9" ht="12.75">
      <c r="A113" t="s">
        <v>77</v>
      </c>
      <c r="B113">
        <f>B73*10000/B62</f>
        <v>-0.0028577044738492966</v>
      </c>
      <c r="C113">
        <f>C73*10000/C62</f>
        <v>0.01761943047592795</v>
      </c>
      <c r="D113">
        <f>D73*10000/D62</f>
        <v>0.014660289897565223</v>
      </c>
      <c r="E113">
        <f>E73*10000/E62</f>
        <v>0.013363013077784711</v>
      </c>
      <c r="F113">
        <f>F73*10000/F62</f>
        <v>-0.014952265480954657</v>
      </c>
      <c r="G113">
        <f>AVERAGE(C113:E113)</f>
        <v>0.015214244483759297</v>
      </c>
      <c r="H113">
        <f>STDEV(C113:E113)</f>
        <v>0.0021816098481346673</v>
      </c>
      <c r="I113">
        <f>(B113*B4+C113*C4+D113*D4+E113*E4+F113*F4)/SUM(B4:F4)</f>
        <v>0.00857232736673532</v>
      </c>
    </row>
    <row r="114" spans="1:11" ht="12.75">
      <c r="A114" t="s">
        <v>78</v>
      </c>
      <c r="B114">
        <f>B74*10000/B62</f>
        <v>-0.21116121318828565</v>
      </c>
      <c r="C114">
        <f>C74*10000/C62</f>
        <v>-0.1878231709886678</v>
      </c>
      <c r="D114">
        <f>D74*10000/D62</f>
        <v>-0.1882674689883784</v>
      </c>
      <c r="E114">
        <f>E74*10000/E62</f>
        <v>-0.17978439424824336</v>
      </c>
      <c r="F114">
        <f>F74*10000/F62</f>
        <v>-0.14689558744693815</v>
      </c>
      <c r="G114">
        <f>AVERAGE(C114:E114)</f>
        <v>-0.1852916780750965</v>
      </c>
      <c r="H114">
        <f>STDEV(C114:E114)</f>
        <v>0.004774618470651355</v>
      </c>
      <c r="I114">
        <f>(B114*B4+C114*C4+D114*D4+E114*E4+F114*F4)/SUM(B4:F4)</f>
        <v>-0.18390137397512982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0.00037730429771771476</v>
      </c>
      <c r="C115">
        <f>C75*10000/C62</f>
        <v>-7.165909098995808E-05</v>
      </c>
      <c r="D115">
        <f>D75*10000/D62</f>
        <v>0.002940561110709851</v>
      </c>
      <c r="E115">
        <f>E75*10000/E62</f>
        <v>0.0022924798757141514</v>
      </c>
      <c r="F115">
        <f>F75*10000/F62</f>
        <v>-0.0014020977602204811</v>
      </c>
      <c r="G115">
        <f>AVERAGE(C115:E115)</f>
        <v>0.001720460631811348</v>
      </c>
      <c r="H115">
        <f>STDEV(C115:E115)</f>
        <v>0.001585487984006331</v>
      </c>
      <c r="I115">
        <f>(B115*B4+C115*C4+D115*D4+E115*E4+F115*F4)/SUM(B4:F4)</f>
        <v>0.0011091615289582958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-10.360395389012387</v>
      </c>
      <c r="C122">
        <f>C82*10000/C62</f>
        <v>-41.35217734398179</v>
      </c>
      <c r="D122">
        <f>D82*10000/D62</f>
        <v>-4.928768027161197</v>
      </c>
      <c r="E122">
        <f>E82*10000/E62</f>
        <v>30.113784828642117</v>
      </c>
      <c r="F122">
        <f>F82*10000/F62</f>
        <v>41.20067126043253</v>
      </c>
      <c r="G122">
        <f>AVERAGE(C122:E122)</f>
        <v>-5.3890535141669575</v>
      </c>
      <c r="H122">
        <f>STDEV(C122:E122)</f>
        <v>35.73520441192255</v>
      </c>
      <c r="I122">
        <f>(B122*B4+C122*C4+D122*D4+E122*E4+F122*F4)/SUM(B4:F4)</f>
        <v>0.11813532342965125</v>
      </c>
    </row>
    <row r="123" spans="1:9" ht="12.75">
      <c r="A123" t="s">
        <v>82</v>
      </c>
      <c r="B123">
        <f>B83*10000/B62</f>
        <v>0.1788671956151354</v>
      </c>
      <c r="C123">
        <f>C83*10000/C62</f>
        <v>-0.31801354999835796</v>
      </c>
      <c r="D123">
        <f>D83*10000/D62</f>
        <v>1.3878152809319</v>
      </c>
      <c r="E123">
        <f>E83*10000/E62</f>
        <v>2.9420542217146206</v>
      </c>
      <c r="F123">
        <f>F83*10000/F62</f>
        <v>7.509243663348306</v>
      </c>
      <c r="G123">
        <f>AVERAGE(C123:E123)</f>
        <v>1.3372853175493875</v>
      </c>
      <c r="H123">
        <f>STDEV(C123:E123)</f>
        <v>1.6306211782446542</v>
      </c>
      <c r="I123">
        <f>(B123*B4+C123*C4+D123*D4+E123*E4+F123*F4)/SUM(B4:F4)</f>
        <v>1.9944023335498995</v>
      </c>
    </row>
    <row r="124" spans="1:9" ht="12.75">
      <c r="A124" t="s">
        <v>83</v>
      </c>
      <c r="B124">
        <f>B84*10000/B62</f>
        <v>2.185368965704948</v>
      </c>
      <c r="C124">
        <f>C84*10000/C62</f>
        <v>1.7148712599261846</v>
      </c>
      <c r="D124">
        <f>D84*10000/D62</f>
        <v>-0.23170434056568215</v>
      </c>
      <c r="E124">
        <f>E84*10000/E62</f>
        <v>1.1117509593030872</v>
      </c>
      <c r="F124">
        <f>F84*10000/F62</f>
        <v>2.2419148805084466</v>
      </c>
      <c r="G124">
        <f>AVERAGE(C124:E124)</f>
        <v>0.8649726262211965</v>
      </c>
      <c r="H124">
        <f>STDEV(C124:E124)</f>
        <v>0.9964756903038705</v>
      </c>
      <c r="I124">
        <f>(B124*B4+C124*C4+D124*D4+E124*E4+F124*F4)/SUM(B4:F4)</f>
        <v>1.2398450612426926</v>
      </c>
    </row>
    <row r="125" spans="1:9" ht="12.75">
      <c r="A125" t="s">
        <v>84</v>
      </c>
      <c r="B125">
        <f>B85*10000/B62</f>
        <v>0.3236548953207644</v>
      </c>
      <c r="C125">
        <f>C85*10000/C62</f>
        <v>-0.20281528015770164</v>
      </c>
      <c r="D125">
        <f>D85*10000/D62</f>
        <v>0.023581020148713612</v>
      </c>
      <c r="E125">
        <f>E85*10000/E62</f>
        <v>0.737028066283045</v>
      </c>
      <c r="F125">
        <f>F85*10000/F62</f>
        <v>-0.24862726424534926</v>
      </c>
      <c r="G125">
        <f>AVERAGE(C125:E125)</f>
        <v>0.185931268758019</v>
      </c>
      <c r="H125">
        <f>STDEV(C125:E125)</f>
        <v>0.49050441525012056</v>
      </c>
      <c r="I125">
        <f>(B125*B4+C125*C4+D125*D4+E125*E4+F125*F4)/SUM(B4:F4)</f>
        <v>0.14783500840074096</v>
      </c>
    </row>
    <row r="126" spans="1:9" ht="12.75">
      <c r="A126" t="s">
        <v>85</v>
      </c>
      <c r="B126">
        <f>B86*10000/B62</f>
        <v>0.08664955525457056</v>
      </c>
      <c r="C126">
        <f>C86*10000/C62</f>
        <v>-0.42514806706288305</v>
      </c>
      <c r="D126">
        <f>D86*10000/D62</f>
        <v>-0.272924820392123</v>
      </c>
      <c r="E126">
        <f>E86*10000/E62</f>
        <v>-0.1480754609633793</v>
      </c>
      <c r="F126">
        <f>F86*10000/F62</f>
        <v>1.5394148812074</v>
      </c>
      <c r="G126">
        <f>AVERAGE(C126:E126)</f>
        <v>-0.28204944947279514</v>
      </c>
      <c r="H126">
        <f>STDEV(C126:E126)</f>
        <v>0.13876149107222646</v>
      </c>
      <c r="I126">
        <f>(B126*B4+C126*C4+D126*D4+E126*E4+F126*F4)/SUM(B4:F4)</f>
        <v>0.014564406700345369</v>
      </c>
    </row>
    <row r="127" spans="1:9" ht="12.75">
      <c r="A127" t="s">
        <v>86</v>
      </c>
      <c r="B127">
        <f>B87*10000/B62</f>
        <v>-0.16529849222380755</v>
      </c>
      <c r="C127">
        <f>C87*10000/C62</f>
        <v>0.19537473876649547</v>
      </c>
      <c r="D127">
        <f>D87*10000/D62</f>
        <v>-0.001559223842313804</v>
      </c>
      <c r="E127">
        <f>E87*10000/E62</f>
        <v>-0.2404953995682306</v>
      </c>
      <c r="F127">
        <f>F87*10000/F62</f>
        <v>0.15425565169078778</v>
      </c>
      <c r="G127">
        <f>AVERAGE(C127:E127)</f>
        <v>-0.01555996154801631</v>
      </c>
      <c r="H127">
        <f>STDEV(C127:E127)</f>
        <v>0.2182721005195378</v>
      </c>
      <c r="I127">
        <f>(B127*B4+C127*C4+D127*D4+E127*E4+F127*F4)/SUM(B4:F4)</f>
        <v>-0.014534616048366767</v>
      </c>
    </row>
    <row r="128" spans="1:9" ht="12.75">
      <c r="A128" t="s">
        <v>87</v>
      </c>
      <c r="B128">
        <f>B88*10000/B62</f>
        <v>0.568747563401344</v>
      </c>
      <c r="C128">
        <f>C88*10000/C62</f>
        <v>0.3829209764099816</v>
      </c>
      <c r="D128">
        <f>D88*10000/D62</f>
        <v>0.13227693476615593</v>
      </c>
      <c r="E128">
        <f>E88*10000/E62</f>
        <v>-0.028093812965353755</v>
      </c>
      <c r="F128">
        <f>F88*10000/F62</f>
        <v>0.252833384233648</v>
      </c>
      <c r="G128">
        <f>AVERAGE(C128:E128)</f>
        <v>0.16236803273692793</v>
      </c>
      <c r="H128">
        <f>STDEV(C128:E128)</f>
        <v>0.2071530711916378</v>
      </c>
      <c r="I128">
        <f>(B128*B4+C128*C4+D128*D4+E128*E4+F128*F4)/SUM(B4:F4)</f>
        <v>0.2331811385262806</v>
      </c>
    </row>
    <row r="129" spans="1:9" ht="12.75">
      <c r="A129" t="s">
        <v>88</v>
      </c>
      <c r="B129">
        <f>B89*10000/B62</f>
        <v>0.13040231831037336</v>
      </c>
      <c r="C129">
        <f>C89*10000/C62</f>
        <v>0.10852884955990487</v>
      </c>
      <c r="D129">
        <f>D89*10000/D62</f>
        <v>0.025079430892349625</v>
      </c>
      <c r="E129">
        <f>E89*10000/E62</f>
        <v>-0.0306261255118458</v>
      </c>
      <c r="F129">
        <f>F89*10000/F62</f>
        <v>-0.22807966420461923</v>
      </c>
      <c r="G129">
        <f>AVERAGE(C129:E129)</f>
        <v>0.03432738498013623</v>
      </c>
      <c r="H129">
        <f>STDEV(C129:E129)</f>
        <v>0.07003692071266587</v>
      </c>
      <c r="I129">
        <f>(B129*B4+C129*C4+D129*D4+E129*E4+F129*F4)/SUM(B4:F4)</f>
        <v>0.013158035489863183</v>
      </c>
    </row>
    <row r="130" spans="1:9" ht="12.75">
      <c r="A130" t="s">
        <v>89</v>
      </c>
      <c r="B130">
        <f>B90*10000/B62</f>
        <v>0.07809184168858711</v>
      </c>
      <c r="C130">
        <f>C90*10000/C62</f>
        <v>0.04327175855708528</v>
      </c>
      <c r="D130">
        <f>D90*10000/D62</f>
        <v>-0.022066543364613</v>
      </c>
      <c r="E130">
        <f>E90*10000/E62</f>
        <v>-0.09121566218981199</v>
      </c>
      <c r="F130">
        <f>F90*10000/F62</f>
        <v>0.15128521561954572</v>
      </c>
      <c r="G130">
        <f>AVERAGE(C130:E130)</f>
        <v>-0.023336815665779904</v>
      </c>
      <c r="H130">
        <f>STDEV(C130:E130)</f>
        <v>0.06725270833637541</v>
      </c>
      <c r="I130">
        <f>(B130*B4+C130*C4+D130*D4+E130*E4+F130*F4)/SUM(B4:F4)</f>
        <v>0.014645671765403422</v>
      </c>
    </row>
    <row r="131" spans="1:9" ht="12.75">
      <c r="A131" t="s">
        <v>90</v>
      </c>
      <c r="B131">
        <f>B91*10000/B62</f>
        <v>-0.009369231986508884</v>
      </c>
      <c r="C131">
        <f>C91*10000/C62</f>
        <v>0.06687574070338415</v>
      </c>
      <c r="D131">
        <f>D91*10000/D62</f>
        <v>0.006883384147230639</v>
      </c>
      <c r="E131">
        <f>E91*10000/E62</f>
        <v>-0.042715530527307685</v>
      </c>
      <c r="F131">
        <f>F91*10000/F62</f>
        <v>-0.07117007485098699</v>
      </c>
      <c r="G131">
        <f>AVERAGE(C131:E131)</f>
        <v>0.0103478647744357</v>
      </c>
      <c r="H131">
        <f>STDEV(C131:E131)</f>
        <v>0.05487771544080507</v>
      </c>
      <c r="I131">
        <f>(B131*B4+C131*C4+D131*D4+E131*E4+F131*F4)/SUM(B4:F4)</f>
        <v>-0.0033945259883349835</v>
      </c>
    </row>
    <row r="132" spans="1:9" ht="12.75">
      <c r="A132" t="s">
        <v>91</v>
      </c>
      <c r="B132">
        <f>B92*10000/B62</f>
        <v>0.055895792315229176</v>
      </c>
      <c r="C132">
        <f>C92*10000/C62</f>
        <v>0.027246270529544814</v>
      </c>
      <c r="D132">
        <f>D92*10000/D62</f>
        <v>0.032783715954269245</v>
      </c>
      <c r="E132">
        <f>E92*10000/E62</f>
        <v>-0.023723903242111006</v>
      </c>
      <c r="F132">
        <f>F92*10000/F62</f>
        <v>0.05326110665547362</v>
      </c>
      <c r="G132">
        <f>AVERAGE(C132:E132)</f>
        <v>0.01210202774723435</v>
      </c>
      <c r="H132">
        <f>STDEV(C132:E132)</f>
        <v>0.031149459447925455</v>
      </c>
      <c r="I132">
        <f>(B132*B4+C132*C4+D132*D4+E132*E4+F132*F4)/SUM(B4:F4)</f>
        <v>0.023926523095378866</v>
      </c>
    </row>
    <row r="133" spans="1:9" ht="12.75">
      <c r="A133" t="s">
        <v>92</v>
      </c>
      <c r="B133">
        <f>B93*10000/B62</f>
        <v>0.0608443426445287</v>
      </c>
      <c r="C133">
        <f>C93*10000/C62</f>
        <v>0.06271433370265628</v>
      </c>
      <c r="D133">
        <f>D93*10000/D62</f>
        <v>0.05888315878660404</v>
      </c>
      <c r="E133">
        <f>E93*10000/E62</f>
        <v>0.04353700955682858</v>
      </c>
      <c r="F133">
        <f>F93*10000/F62</f>
        <v>0.018774687058069926</v>
      </c>
      <c r="G133">
        <f>AVERAGE(C133:E133)</f>
        <v>0.05504483401536297</v>
      </c>
      <c r="H133">
        <f>STDEV(C133:E133)</f>
        <v>0.010148497087533605</v>
      </c>
      <c r="I133">
        <f>(B133*B4+C133*C4+D133*D4+E133*E4+F133*F4)/SUM(B4:F4)</f>
        <v>0.05103711396860571</v>
      </c>
    </row>
    <row r="134" spans="1:9" ht="12.75">
      <c r="A134" t="s">
        <v>93</v>
      </c>
      <c r="B134">
        <f>B94*10000/B62</f>
        <v>0.007550963969426827</v>
      </c>
      <c r="C134">
        <f>C94*10000/C62</f>
        <v>0.004644100412268119</v>
      </c>
      <c r="D134">
        <f>D94*10000/D62</f>
        <v>-0.0023921408053185268</v>
      </c>
      <c r="E134">
        <f>E94*10000/E62</f>
        <v>-0.007388025235945306</v>
      </c>
      <c r="F134">
        <f>F94*10000/F62</f>
        <v>-0.033213772047291944</v>
      </c>
      <c r="G134">
        <f>AVERAGE(C134:E134)</f>
        <v>-0.0017120218763319046</v>
      </c>
      <c r="H134">
        <f>STDEV(C134:E134)</f>
        <v>0.0060448269803008645</v>
      </c>
      <c r="I134">
        <f>(B134*B4+C134*C4+D134*D4+E134*E4+F134*F4)/SUM(B4:F4)</f>
        <v>-0.004581492433252962</v>
      </c>
    </row>
    <row r="135" spans="1:9" ht="12.75">
      <c r="A135" t="s">
        <v>94</v>
      </c>
      <c r="B135">
        <f>B95*10000/B62</f>
        <v>0.001993180742362258</v>
      </c>
      <c r="C135">
        <f>C95*10000/C62</f>
        <v>0.004471407925588525</v>
      </c>
      <c r="D135">
        <f>D95*10000/D62</f>
        <v>0.0015437187584292464</v>
      </c>
      <c r="E135">
        <f>E95*10000/E62</f>
        <v>0.0005428020279975344</v>
      </c>
      <c r="F135">
        <f>F95*10000/F62</f>
        <v>-0.008863528208406805</v>
      </c>
      <c r="G135">
        <f>AVERAGE(C135:E135)</f>
        <v>0.0021859762373384354</v>
      </c>
      <c r="H135">
        <f>STDEV(C135:E135)</f>
        <v>0.0020415330211774117</v>
      </c>
      <c r="I135">
        <f>(B135*B4+C135*C4+D135*D4+E135*E4+F135*F4)/SUM(B4:F4)</f>
        <v>0.0006820391805577939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2005-08-11T06:00:50Z</cp:lastPrinted>
  <dcterms:created xsi:type="dcterms:W3CDTF">2005-08-11T06:00:50Z</dcterms:created>
  <dcterms:modified xsi:type="dcterms:W3CDTF">2005-08-11T06:21:49Z</dcterms:modified>
  <cp:category/>
  <cp:version/>
  <cp:contentType/>
  <cp:contentStatus/>
</cp:coreProperties>
</file>