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<sst xmlns="http://schemas.openxmlformats.org/spreadsheetml/2006/main" count="204" uniqueCount="98">
  <si>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11/08/2005       10:10:09</t>
  </si>
  <si>
    <t>LISSNER</t>
  </si>
  <si>
    <t>HCMQAP641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</si>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</sst>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38245"/>
        <c:crosses val="autoZero"/>
        <c:auto val="1"/>
        <c:lblOffset val="100"/>
        <c:noMultiLvlLbl val="0"/>
      </c:catAx>
      <c:valAx>
        <c:axId val="6938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091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-0.003757</v>
      </c>
      <c r="D4" s="12">
        <v>-0.003757</v>
      </c>
      <c r="E4" s="12">
        <v>-0.003758</v>
      </c>
      <c r="F4" s="24">
        <v>-0.002085</v>
      </c>
      <c r="G4" s="34">
        <v>-0.011711</v>
      </c>
    </row>
    <row r="5" spans="1:7" ht="12.75" thickBot="1">
      <c r="A5" s="44" t="s">
        <v>13</v>
      </c>
      <c r="B5" s="45">
        <v>-3.742991</v>
      </c>
      <c r="C5" s="46">
        <v>-1.866745</v>
      </c>
      <c r="D5" s="46">
        <v>0.945295</v>
      </c>
      <c r="E5" s="46">
        <v>1.470892</v>
      </c>
      <c r="F5" s="47">
        <v>3.104413</v>
      </c>
      <c r="G5" s="48">
        <v>10.457315</v>
      </c>
    </row>
    <row r="6" spans="1:7" ht="12.75" thickTop="1">
      <c r="A6" s="6" t="s">
        <v>14</v>
      </c>
      <c r="B6" s="39">
        <v>189.0026</v>
      </c>
      <c r="C6" s="40">
        <v>-253.2758</v>
      </c>
      <c r="D6" s="40">
        <v>131.4373</v>
      </c>
      <c r="E6" s="40">
        <v>-52.99914</v>
      </c>
      <c r="F6" s="41">
        <v>110.2743</v>
      </c>
      <c r="G6" s="42">
        <v>-0.0006263894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2.993459</v>
      </c>
      <c r="C8" s="13">
        <v>0.6986762</v>
      </c>
      <c r="D8" s="13">
        <v>1.765205</v>
      </c>
      <c r="E8" s="13">
        <v>-0.3292538</v>
      </c>
      <c r="F8" s="25">
        <v>0.9854253</v>
      </c>
      <c r="G8" s="35">
        <v>1.078212</v>
      </c>
    </row>
    <row r="9" spans="1:7" ht="12">
      <c r="A9" s="20" t="s">
        <v>17</v>
      </c>
      <c r="B9" s="29">
        <v>-0.6861343</v>
      </c>
      <c r="C9" s="13">
        <v>-0.5312757</v>
      </c>
      <c r="D9" s="13">
        <v>-0.7869426</v>
      </c>
      <c r="E9" s="13">
        <v>-0.1813262</v>
      </c>
      <c r="F9" s="25">
        <v>-0.4930279</v>
      </c>
      <c r="G9" s="35">
        <v>-0.5259332</v>
      </c>
    </row>
    <row r="10" spans="1:7" ht="12">
      <c r="A10" s="20" t="s">
        <v>18</v>
      </c>
      <c r="B10" s="29">
        <v>-0.61217</v>
      </c>
      <c r="C10" s="13">
        <v>-0.3054728</v>
      </c>
      <c r="D10" s="13">
        <v>-0.04362512</v>
      </c>
      <c r="E10" s="13">
        <v>0.6849818</v>
      </c>
      <c r="F10" s="25">
        <v>0.3718694</v>
      </c>
      <c r="G10" s="35">
        <v>0.04190831</v>
      </c>
    </row>
    <row r="11" spans="1:7" ht="12">
      <c r="A11" s="21" t="s">
        <v>19</v>
      </c>
      <c r="B11" s="31">
        <v>3.101779</v>
      </c>
      <c r="C11" s="15">
        <v>1.875329</v>
      </c>
      <c r="D11" s="15">
        <v>2.190051</v>
      </c>
      <c r="E11" s="15">
        <v>1.594394</v>
      </c>
      <c r="F11" s="27">
        <v>13.90904</v>
      </c>
      <c r="G11" s="37">
        <v>3.667676</v>
      </c>
    </row>
    <row r="12" spans="1:7" ht="12">
      <c r="A12" s="20" t="s">
        <v>20</v>
      </c>
      <c r="B12" s="29">
        <v>-0.1846772</v>
      </c>
      <c r="C12" s="13">
        <v>-0.1456194</v>
      </c>
      <c r="D12" s="13">
        <v>-0.02091851</v>
      </c>
      <c r="E12" s="13">
        <v>0.04759419</v>
      </c>
      <c r="F12" s="25">
        <v>-0.5368448</v>
      </c>
      <c r="G12" s="35">
        <v>-0.1270139</v>
      </c>
    </row>
    <row r="13" spans="1:7" ht="12">
      <c r="A13" s="20" t="s">
        <v>21</v>
      </c>
      <c r="B13" s="29">
        <v>0.008543651</v>
      </c>
      <c r="C13" s="13">
        <v>-0.2901693</v>
      </c>
      <c r="D13" s="13">
        <v>-0.0926187</v>
      </c>
      <c r="E13" s="13">
        <v>-0.1015389</v>
      </c>
      <c r="F13" s="25">
        <v>0.007365968</v>
      </c>
      <c r="G13" s="35">
        <v>-0.1143154</v>
      </c>
    </row>
    <row r="14" spans="1:7" ht="12">
      <c r="A14" s="20" t="s">
        <v>22</v>
      </c>
      <c r="B14" s="29">
        <v>-0.1341271</v>
      </c>
      <c r="C14" s="13">
        <v>-0.04933518</v>
      </c>
      <c r="D14" s="13">
        <v>-0.03274721</v>
      </c>
      <c r="E14" s="13">
        <v>0.06964456</v>
      </c>
      <c r="F14" s="25">
        <v>0.1418642</v>
      </c>
      <c r="G14" s="35">
        <v>-0.003449047</v>
      </c>
    </row>
    <row r="15" spans="1:7" ht="12">
      <c r="A15" s="21" t="s">
        <v>23</v>
      </c>
      <c r="B15" s="31">
        <v>-0.3504677</v>
      </c>
      <c r="C15" s="15">
        <v>-0.1723209</v>
      </c>
      <c r="D15" s="15">
        <v>-0.107813</v>
      </c>
      <c r="E15" s="15">
        <v>-0.1851609</v>
      </c>
      <c r="F15" s="27">
        <v>-0.411597</v>
      </c>
      <c r="G15" s="37">
        <v>-0.217611</v>
      </c>
    </row>
    <row r="16" spans="1:7" ht="12">
      <c r="A16" s="20" t="s">
        <v>24</v>
      </c>
      <c r="B16" s="29">
        <v>0.01556924</v>
      </c>
      <c r="C16" s="13">
        <v>0.008165256</v>
      </c>
      <c r="D16" s="13">
        <v>-0.01021837</v>
      </c>
      <c r="E16" s="13">
        <v>0.01880697</v>
      </c>
      <c r="F16" s="25">
        <v>-0.0978495</v>
      </c>
      <c r="G16" s="35">
        <v>-0.006779409</v>
      </c>
    </row>
    <row r="17" spans="1:7" ht="12">
      <c r="A17" s="20" t="s">
        <v>25</v>
      </c>
      <c r="B17" s="29">
        <v>-0.01039304</v>
      </c>
      <c r="C17" s="13">
        <v>-0.0294473</v>
      </c>
      <c r="D17" s="13">
        <v>-0.01540618</v>
      </c>
      <c r="E17" s="13">
        <v>-0.009047413</v>
      </c>
      <c r="F17" s="25">
        <v>-0.02579555</v>
      </c>
      <c r="G17" s="35">
        <v>-0.0179152</v>
      </c>
    </row>
    <row r="18" spans="1:7" ht="12">
      <c r="A18" s="20" t="s">
        <v>26</v>
      </c>
      <c r="B18" s="29">
        <v>-0.0205004</v>
      </c>
      <c r="C18" s="13">
        <v>0.0895272</v>
      </c>
      <c r="D18" s="13">
        <v>-0.007614989</v>
      </c>
      <c r="E18" s="13">
        <v>0.02702834</v>
      </c>
      <c r="F18" s="25">
        <v>-0.004309648</v>
      </c>
      <c r="G18" s="35">
        <v>0.02267514</v>
      </c>
    </row>
    <row r="19" spans="1:7" ht="12">
      <c r="A19" s="21" t="s">
        <v>27</v>
      </c>
      <c r="B19" s="31">
        <v>-0.208572</v>
      </c>
      <c r="C19" s="15">
        <v>-0.2034771</v>
      </c>
      <c r="D19" s="15">
        <v>-0.2092482</v>
      </c>
      <c r="E19" s="15">
        <v>-0.1911842</v>
      </c>
      <c r="F19" s="27">
        <v>-0.153042</v>
      </c>
      <c r="G19" s="37">
        <v>-0.1959101</v>
      </c>
    </row>
    <row r="20" spans="1:7" ht="12.75" thickBot="1">
      <c r="A20" s="44" t="s">
        <v>28</v>
      </c>
      <c r="B20" s="45">
        <v>0.001721996</v>
      </c>
      <c r="C20" s="46">
        <v>-0.0006384892</v>
      </c>
      <c r="D20" s="46">
        <v>-0.0037875</v>
      </c>
      <c r="E20" s="46">
        <v>-0.0007047776</v>
      </c>
      <c r="F20" s="47">
        <v>-0.005704235</v>
      </c>
      <c r="G20" s="48">
        <v>-0.001746943</v>
      </c>
    </row>
    <row r="21" spans="1:7" ht="12.75" thickTop="1">
      <c r="A21" s="6" t="s">
        <v>29</v>
      </c>
      <c r="B21" s="39">
        <v>10.35237</v>
      </c>
      <c r="C21" s="40">
        <v>13.19989</v>
      </c>
      <c r="D21" s="40">
        <v>-19.05701</v>
      </c>
      <c r="E21" s="40">
        <v>20.33024</v>
      </c>
      <c r="F21" s="41">
        <v>-37.27732</v>
      </c>
      <c r="G21" s="43">
        <v>0.003986591</v>
      </c>
    </row>
    <row r="22" spans="1:7" ht="12">
      <c r="A22" s="20" t="s">
        <v>30</v>
      </c>
      <c r="B22" s="29">
        <v>-74.86122</v>
      </c>
      <c r="C22" s="13">
        <v>-37.33507</v>
      </c>
      <c r="D22" s="13">
        <v>18.90592</v>
      </c>
      <c r="E22" s="13">
        <v>29.41793</v>
      </c>
      <c r="F22" s="25">
        <v>62.08905</v>
      </c>
      <c r="G22" s="36">
        <v>0</v>
      </c>
    </row>
    <row r="23" spans="1:7" ht="12">
      <c r="A23" s="20" t="s">
        <v>31</v>
      </c>
      <c r="B23" s="29">
        <v>0.1034654</v>
      </c>
      <c r="C23" s="13">
        <v>0.9488223</v>
      </c>
      <c r="D23" s="13">
        <v>2.209227</v>
      </c>
      <c r="E23" s="13">
        <v>-2.382557</v>
      </c>
      <c r="F23" s="25">
        <v>3.354166</v>
      </c>
      <c r="G23" s="35">
        <v>0.6492296</v>
      </c>
    </row>
    <row r="24" spans="1:7" ht="12">
      <c r="A24" s="20" t="s">
        <v>32</v>
      </c>
      <c r="B24" s="29">
        <v>-4.506955</v>
      </c>
      <c r="C24" s="13">
        <v>-3.614196</v>
      </c>
      <c r="D24" s="13">
        <v>-3.810619</v>
      </c>
      <c r="E24" s="13">
        <v>-2.291725</v>
      </c>
      <c r="F24" s="25">
        <v>-0.7316019</v>
      </c>
      <c r="G24" s="35">
        <v>-3.087484</v>
      </c>
    </row>
    <row r="25" spans="1:7" ht="12">
      <c r="A25" s="20" t="s">
        <v>33</v>
      </c>
      <c r="B25" s="29">
        <v>0.05707453</v>
      </c>
      <c r="C25" s="13">
        <v>0.0348829</v>
      </c>
      <c r="D25" s="13">
        <v>0.6468899</v>
      </c>
      <c r="E25" s="13">
        <v>-1.179576</v>
      </c>
      <c r="F25" s="25">
        <v>-2.661344</v>
      </c>
      <c r="G25" s="35">
        <v>-0.4669276</v>
      </c>
    </row>
    <row r="26" spans="1:7" ht="12">
      <c r="A26" s="21" t="s">
        <v>34</v>
      </c>
      <c r="B26" s="31">
        <v>0.3808058</v>
      </c>
      <c r="C26" s="15">
        <v>0.3729587</v>
      </c>
      <c r="D26" s="15">
        <v>0.3299188</v>
      </c>
      <c r="E26" s="15">
        <v>-0.1098626</v>
      </c>
      <c r="F26" s="27">
        <v>1.572207</v>
      </c>
      <c r="G26" s="37">
        <v>0.4075707</v>
      </c>
    </row>
    <row r="27" spans="1:7" ht="12">
      <c r="A27" s="20" t="s">
        <v>35</v>
      </c>
      <c r="B27" s="29">
        <v>0.04492075</v>
      </c>
      <c r="C27" s="13">
        <v>0.2700682</v>
      </c>
      <c r="D27" s="13">
        <v>0.07078114</v>
      </c>
      <c r="E27" s="13">
        <v>-0.08982697</v>
      </c>
      <c r="F27" s="25">
        <v>-0.09085998</v>
      </c>
      <c r="G27" s="35">
        <v>0.05476088</v>
      </c>
    </row>
    <row r="28" spans="1:7" ht="12">
      <c r="A28" s="20" t="s">
        <v>36</v>
      </c>
      <c r="B28" s="29">
        <v>-0.6128535</v>
      </c>
      <c r="C28" s="13">
        <v>-0.2864345</v>
      </c>
      <c r="D28" s="13">
        <v>-0.3932413</v>
      </c>
      <c r="E28" s="13">
        <v>0.2185742</v>
      </c>
      <c r="F28" s="25">
        <v>0.0715361</v>
      </c>
      <c r="G28" s="35">
        <v>-0.1900329</v>
      </c>
    </row>
    <row r="29" spans="1:7" ht="12">
      <c r="A29" s="20" t="s">
        <v>37</v>
      </c>
      <c r="B29" s="29">
        <v>0.1171021</v>
      </c>
      <c r="C29" s="13">
        <v>0.02753672</v>
      </c>
      <c r="D29" s="13">
        <v>0.1219289</v>
      </c>
      <c r="E29" s="13">
        <v>0.1046594</v>
      </c>
      <c r="F29" s="25">
        <v>0.04729295</v>
      </c>
      <c r="G29" s="35">
        <v>0.08439931</v>
      </c>
    </row>
    <row r="30" spans="1:7" ht="12">
      <c r="A30" s="21" t="s">
        <v>38</v>
      </c>
      <c r="B30" s="31">
        <v>0.1004163</v>
      </c>
      <c r="C30" s="15">
        <v>0.07633221</v>
      </c>
      <c r="D30" s="15">
        <v>0.1197173</v>
      </c>
      <c r="E30" s="15">
        <v>0.0001761056</v>
      </c>
      <c r="F30" s="27">
        <v>0.3384245</v>
      </c>
      <c r="G30" s="37">
        <v>0.1069346</v>
      </c>
    </row>
    <row r="31" spans="1:7" ht="12">
      <c r="A31" s="20" t="s">
        <v>39</v>
      </c>
      <c r="B31" s="29">
        <v>0.004689958</v>
      </c>
      <c r="C31" s="13">
        <v>-0.003923243</v>
      </c>
      <c r="D31" s="13">
        <v>0.004027079</v>
      </c>
      <c r="E31" s="13">
        <v>0.05311385</v>
      </c>
      <c r="F31" s="25">
        <v>0.05166741</v>
      </c>
      <c r="G31" s="35">
        <v>0.02038356</v>
      </c>
    </row>
    <row r="32" spans="1:7" ht="12">
      <c r="A32" s="20" t="s">
        <v>40</v>
      </c>
      <c r="B32" s="29">
        <v>-0.02135038</v>
      </c>
      <c r="C32" s="13">
        <v>0.009512714</v>
      </c>
      <c r="D32" s="13">
        <v>-0.009222006</v>
      </c>
      <c r="E32" s="13">
        <v>0.06167493</v>
      </c>
      <c r="F32" s="25">
        <v>0.02534717</v>
      </c>
      <c r="G32" s="35">
        <v>0.01520768</v>
      </c>
    </row>
    <row r="33" spans="1:7" ht="12">
      <c r="A33" s="20" t="s">
        <v>41</v>
      </c>
      <c r="B33" s="29">
        <v>0.06997227</v>
      </c>
      <c r="C33" s="13">
        <v>0.07088432</v>
      </c>
      <c r="D33" s="13">
        <v>0.0779414</v>
      </c>
      <c r="E33" s="13">
        <v>0.0827652</v>
      </c>
      <c r="F33" s="25">
        <v>0.0640029</v>
      </c>
      <c r="G33" s="35">
        <v>0.07438862</v>
      </c>
    </row>
    <row r="34" spans="1:7" ht="12">
      <c r="A34" s="21" t="s">
        <v>42</v>
      </c>
      <c r="B34" s="31">
        <v>0.006536352</v>
      </c>
      <c r="C34" s="15">
        <v>0.007612505</v>
      </c>
      <c r="D34" s="15">
        <v>0.009577844</v>
      </c>
      <c r="E34" s="15">
        <v>-0.001053449</v>
      </c>
      <c r="F34" s="27">
        <v>-0.02198249</v>
      </c>
      <c r="G34" s="37">
        <v>0.001906839</v>
      </c>
    </row>
    <row r="35" spans="1:7" ht="12.75" thickBot="1">
      <c r="A35" s="22" t="s">
        <v>43</v>
      </c>
      <c r="B35" s="32">
        <v>-0.002729226</v>
      </c>
      <c r="C35" s="16">
        <v>-0.002019812</v>
      </c>
      <c r="D35" s="16">
        <v>-0.002609228</v>
      </c>
      <c r="E35" s="16">
        <v>0.001154843</v>
      </c>
      <c r="F35" s="28">
        <v>-0.0005702588</v>
      </c>
      <c r="G35" s="38">
        <v>-0.001306636</v>
      </c>
    </row>
    <row r="36" spans="1:7" ht="12">
      <c r="A36" s="4" t="s">
        <v>44</v>
      </c>
      <c r="B36" s="3">
        <v>22.43347</v>
      </c>
      <c r="C36" s="3">
        <v>22.43652</v>
      </c>
      <c r="D36" s="3">
        <v>22.45178</v>
      </c>
      <c r="E36" s="3">
        <v>22.45483</v>
      </c>
      <c r="F36" s="3">
        <v>22.47009</v>
      </c>
      <c r="G36" s="3"/>
    </row>
    <row r="37" spans="1:6" ht="12">
      <c r="A37" s="4" t="s">
        <v>45</v>
      </c>
      <c r="B37" s="2">
        <v>-0.1881917</v>
      </c>
      <c r="C37" s="2">
        <v>-0.1057943</v>
      </c>
      <c r="D37" s="2">
        <v>-0.05594889</v>
      </c>
      <c r="E37" s="2">
        <v>-0.04170736</v>
      </c>
      <c r="F37" s="2">
        <v>-0.0096639</v>
      </c>
    </row>
    <row r="38" spans="1:7" ht="12">
      <c r="A38" s="4" t="s">
        <v>53</v>
      </c>
      <c r="B38" s="2">
        <v>-0.0003211546</v>
      </c>
      <c r="C38" s="2">
        <v>0.0004306467</v>
      </c>
      <c r="D38" s="2">
        <v>-0.0002233814</v>
      </c>
      <c r="E38" s="2">
        <v>8.999608E-05</v>
      </c>
      <c r="F38" s="2">
        <v>-0.0001870656</v>
      </c>
      <c r="G38" s="2">
        <v>0.0002155784</v>
      </c>
    </row>
    <row r="39" spans="1:7" ht="12.75" thickBot="1">
      <c r="A39" s="4" t="s">
        <v>54</v>
      </c>
      <c r="B39" s="2">
        <v>-2.000324E-05</v>
      </c>
      <c r="C39" s="2">
        <v>-2.0832E-05</v>
      </c>
      <c r="D39" s="2">
        <v>3.281924E-05</v>
      </c>
      <c r="E39" s="2">
        <v>-3.482615E-05</v>
      </c>
      <c r="F39" s="2">
        <v>6.453292E-05</v>
      </c>
      <c r="G39" s="2">
        <v>0.0006190169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3.116853</v>
      </c>
      <c r="F40" s="17" t="s">
        <v>48</v>
      </c>
      <c r="G40" s="8">
        <v>55.080005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0.003757</v>
      </c>
      <c r="D4">
        <v>0.003757</v>
      </c>
      <c r="E4">
        <v>0.003758</v>
      </c>
      <c r="F4">
        <v>0.002085</v>
      </c>
      <c r="G4">
        <v>0.011711</v>
      </c>
    </row>
    <row r="5" spans="1:7" ht="12.75">
      <c r="A5" t="s">
        <v>13</v>
      </c>
      <c r="B5">
        <v>-3.742991</v>
      </c>
      <c r="C5">
        <v>-1.866745</v>
      </c>
      <c r="D5">
        <v>0.945295</v>
      </c>
      <c r="E5">
        <v>1.470892</v>
      </c>
      <c r="F5">
        <v>3.104413</v>
      </c>
      <c r="G5">
        <v>10.457315</v>
      </c>
    </row>
    <row r="6" spans="1:7" ht="12.75">
      <c r="A6" t="s">
        <v>14</v>
      </c>
      <c r="B6" s="49">
        <v>189.0026</v>
      </c>
      <c r="C6" s="49">
        <v>-253.2758</v>
      </c>
      <c r="D6" s="49">
        <v>131.4373</v>
      </c>
      <c r="E6" s="49">
        <v>-52.99914</v>
      </c>
      <c r="F6" s="49">
        <v>110.2743</v>
      </c>
      <c r="G6" s="49">
        <v>-0.0006263894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2.993459</v>
      </c>
      <c r="C8" s="49">
        <v>0.6986762</v>
      </c>
      <c r="D8" s="49">
        <v>1.765205</v>
      </c>
      <c r="E8" s="49">
        <v>-0.3292538</v>
      </c>
      <c r="F8" s="49">
        <v>0.9854253</v>
      </c>
      <c r="G8" s="49">
        <v>1.078212</v>
      </c>
    </row>
    <row r="9" spans="1:7" ht="12.75">
      <c r="A9" t="s">
        <v>17</v>
      </c>
      <c r="B9" s="49">
        <v>-0.6861343</v>
      </c>
      <c r="C9" s="49">
        <v>-0.5312757</v>
      </c>
      <c r="D9" s="49">
        <v>-0.7869426</v>
      </c>
      <c r="E9" s="49">
        <v>-0.1813262</v>
      </c>
      <c r="F9" s="49">
        <v>-0.4930279</v>
      </c>
      <c r="G9" s="49">
        <v>-0.5259332</v>
      </c>
    </row>
    <row r="10" spans="1:7" ht="12.75">
      <c r="A10" t="s">
        <v>18</v>
      </c>
      <c r="B10" s="49">
        <v>-0.61217</v>
      </c>
      <c r="C10" s="49">
        <v>-0.3054728</v>
      </c>
      <c r="D10" s="49">
        <v>-0.04362512</v>
      </c>
      <c r="E10" s="49">
        <v>0.6849818</v>
      </c>
      <c r="F10" s="49">
        <v>0.3718694</v>
      </c>
      <c r="G10" s="49">
        <v>0.04190831</v>
      </c>
    </row>
    <row r="11" spans="1:7" ht="12.75">
      <c r="A11" t="s">
        <v>19</v>
      </c>
      <c r="B11" s="49">
        <v>3.101779</v>
      </c>
      <c r="C11" s="49">
        <v>1.875329</v>
      </c>
      <c r="D11" s="49">
        <v>2.190051</v>
      </c>
      <c r="E11" s="49">
        <v>1.594394</v>
      </c>
      <c r="F11" s="49">
        <v>13.90904</v>
      </c>
      <c r="G11" s="49">
        <v>3.667676</v>
      </c>
    </row>
    <row r="12" spans="1:7" ht="12.75">
      <c r="A12" t="s">
        <v>20</v>
      </c>
      <c r="B12" s="49">
        <v>-0.1846772</v>
      </c>
      <c r="C12" s="49">
        <v>-0.1456194</v>
      </c>
      <c r="D12" s="49">
        <v>-0.02091851</v>
      </c>
      <c r="E12" s="49">
        <v>0.04759419</v>
      </c>
      <c r="F12" s="49">
        <v>-0.5368448</v>
      </c>
      <c r="G12" s="49">
        <v>-0.1270139</v>
      </c>
    </row>
    <row r="13" spans="1:7" ht="12.75">
      <c r="A13" t="s">
        <v>21</v>
      </c>
      <c r="B13" s="49">
        <v>0.008543651</v>
      </c>
      <c r="C13" s="49">
        <v>-0.2901693</v>
      </c>
      <c r="D13" s="49">
        <v>-0.0926187</v>
      </c>
      <c r="E13" s="49">
        <v>-0.1015389</v>
      </c>
      <c r="F13" s="49">
        <v>0.007365968</v>
      </c>
      <c r="G13" s="49">
        <v>-0.1143154</v>
      </c>
    </row>
    <row r="14" spans="1:7" ht="12.75">
      <c r="A14" t="s">
        <v>22</v>
      </c>
      <c r="B14" s="49">
        <v>-0.1341271</v>
      </c>
      <c r="C14" s="49">
        <v>-0.04933518</v>
      </c>
      <c r="D14" s="49">
        <v>-0.03274721</v>
      </c>
      <c r="E14" s="49">
        <v>0.06964456</v>
      </c>
      <c r="F14" s="49">
        <v>0.1418642</v>
      </c>
      <c r="G14" s="49">
        <v>-0.003449047</v>
      </c>
    </row>
    <row r="15" spans="1:7" ht="12.75">
      <c r="A15" t="s">
        <v>23</v>
      </c>
      <c r="B15" s="49">
        <v>-0.3504677</v>
      </c>
      <c r="C15" s="49">
        <v>-0.1723209</v>
      </c>
      <c r="D15" s="49">
        <v>-0.107813</v>
      </c>
      <c r="E15" s="49">
        <v>-0.1851609</v>
      </c>
      <c r="F15" s="49">
        <v>-0.411597</v>
      </c>
      <c r="G15" s="49">
        <v>-0.217611</v>
      </c>
    </row>
    <row r="16" spans="1:7" ht="12.75">
      <c r="A16" t="s">
        <v>24</v>
      </c>
      <c r="B16" s="49">
        <v>0.01556924</v>
      </c>
      <c r="C16" s="49">
        <v>0.008165256</v>
      </c>
      <c r="D16" s="49">
        <v>-0.01021837</v>
      </c>
      <c r="E16" s="49">
        <v>0.01880697</v>
      </c>
      <c r="F16" s="49">
        <v>-0.0978495</v>
      </c>
      <c r="G16" s="49">
        <v>-0.006779409</v>
      </c>
    </row>
    <row r="17" spans="1:7" ht="12.75">
      <c r="A17" t="s">
        <v>25</v>
      </c>
      <c r="B17" s="49">
        <v>-0.01039304</v>
      </c>
      <c r="C17" s="49">
        <v>-0.0294473</v>
      </c>
      <c r="D17" s="49">
        <v>-0.01540618</v>
      </c>
      <c r="E17" s="49">
        <v>-0.009047413</v>
      </c>
      <c r="F17" s="49">
        <v>-0.02579555</v>
      </c>
      <c r="G17" s="49">
        <v>-0.0179152</v>
      </c>
    </row>
    <row r="18" spans="1:7" ht="12.75">
      <c r="A18" t="s">
        <v>26</v>
      </c>
      <c r="B18" s="49">
        <v>-0.0205004</v>
      </c>
      <c r="C18" s="49">
        <v>0.0895272</v>
      </c>
      <c r="D18" s="49">
        <v>-0.007614989</v>
      </c>
      <c r="E18" s="49">
        <v>0.02702834</v>
      </c>
      <c r="F18" s="49">
        <v>-0.004309648</v>
      </c>
      <c r="G18" s="49">
        <v>0.02267514</v>
      </c>
    </row>
    <row r="19" spans="1:7" ht="12.75">
      <c r="A19" t="s">
        <v>27</v>
      </c>
      <c r="B19" s="49">
        <v>-0.208572</v>
      </c>
      <c r="C19" s="49">
        <v>-0.2034771</v>
      </c>
      <c r="D19" s="49">
        <v>-0.2092482</v>
      </c>
      <c r="E19" s="49">
        <v>-0.1911842</v>
      </c>
      <c r="F19" s="49">
        <v>-0.153042</v>
      </c>
      <c r="G19" s="49">
        <v>-0.1959101</v>
      </c>
    </row>
    <row r="20" spans="1:7" ht="12.75">
      <c r="A20" t="s">
        <v>28</v>
      </c>
      <c r="B20" s="49">
        <v>0.001721996</v>
      </c>
      <c r="C20" s="49">
        <v>-0.0006384892</v>
      </c>
      <c r="D20" s="49">
        <v>-0.0037875</v>
      </c>
      <c r="E20" s="49">
        <v>-0.0007047776</v>
      </c>
      <c r="F20" s="49">
        <v>-0.005704235</v>
      </c>
      <c r="G20" s="49">
        <v>-0.001746943</v>
      </c>
    </row>
    <row r="21" spans="1:7" ht="12.75">
      <c r="A21" t="s">
        <v>29</v>
      </c>
      <c r="B21" s="49">
        <v>10.35237</v>
      </c>
      <c r="C21" s="49">
        <v>13.19989</v>
      </c>
      <c r="D21" s="49">
        <v>-19.05701</v>
      </c>
      <c r="E21" s="49">
        <v>20.33024</v>
      </c>
      <c r="F21" s="49">
        <v>-37.27732</v>
      </c>
      <c r="G21" s="49">
        <v>0.003986591</v>
      </c>
    </row>
    <row r="22" spans="1:7" ht="12.75">
      <c r="A22" t="s">
        <v>30</v>
      </c>
      <c r="B22" s="49">
        <v>-74.86122</v>
      </c>
      <c r="C22" s="49">
        <v>-37.33507</v>
      </c>
      <c r="D22" s="49">
        <v>18.90592</v>
      </c>
      <c r="E22" s="49">
        <v>29.41793</v>
      </c>
      <c r="F22" s="49">
        <v>62.08905</v>
      </c>
      <c r="G22" s="49">
        <v>0</v>
      </c>
    </row>
    <row r="23" spans="1:7" ht="12.75">
      <c r="A23" t="s">
        <v>31</v>
      </c>
      <c r="B23" s="49">
        <v>0.1034654</v>
      </c>
      <c r="C23" s="49">
        <v>0.9488223</v>
      </c>
      <c r="D23" s="49">
        <v>2.209227</v>
      </c>
      <c r="E23" s="49">
        <v>-2.382557</v>
      </c>
      <c r="F23" s="49">
        <v>3.354166</v>
      </c>
      <c r="G23" s="49">
        <v>0.6492296</v>
      </c>
    </row>
    <row r="24" spans="1:7" ht="12.75">
      <c r="A24" t="s">
        <v>32</v>
      </c>
      <c r="B24" s="49">
        <v>-4.506955</v>
      </c>
      <c r="C24" s="49">
        <v>-3.614196</v>
      </c>
      <c r="D24" s="49">
        <v>-3.810619</v>
      </c>
      <c r="E24" s="49">
        <v>-2.291725</v>
      </c>
      <c r="F24" s="49">
        <v>-0.7316019</v>
      </c>
      <c r="G24" s="49">
        <v>-3.087484</v>
      </c>
    </row>
    <row r="25" spans="1:7" ht="12.75">
      <c r="A25" t="s">
        <v>33</v>
      </c>
      <c r="B25" s="49">
        <v>0.05707453</v>
      </c>
      <c r="C25" s="49">
        <v>0.0348829</v>
      </c>
      <c r="D25" s="49">
        <v>0.6468899</v>
      </c>
      <c r="E25" s="49">
        <v>-1.179576</v>
      </c>
      <c r="F25" s="49">
        <v>-2.661344</v>
      </c>
      <c r="G25" s="49">
        <v>-0.4669276</v>
      </c>
    </row>
    <row r="26" spans="1:7" ht="12.75">
      <c r="A26" t="s">
        <v>34</v>
      </c>
      <c r="B26" s="49">
        <v>0.3808058</v>
      </c>
      <c r="C26" s="49">
        <v>0.3729587</v>
      </c>
      <c r="D26" s="49">
        <v>0.3299188</v>
      </c>
      <c r="E26" s="49">
        <v>-0.1098626</v>
      </c>
      <c r="F26" s="49">
        <v>1.572207</v>
      </c>
      <c r="G26" s="49">
        <v>0.4075707</v>
      </c>
    </row>
    <row r="27" spans="1:7" ht="12.75">
      <c r="A27" t="s">
        <v>35</v>
      </c>
      <c r="B27" s="49">
        <v>0.04492075</v>
      </c>
      <c r="C27" s="49">
        <v>0.2700682</v>
      </c>
      <c r="D27" s="49">
        <v>0.07078114</v>
      </c>
      <c r="E27" s="49">
        <v>-0.08982697</v>
      </c>
      <c r="F27" s="49">
        <v>-0.09085998</v>
      </c>
      <c r="G27" s="49">
        <v>0.05476088</v>
      </c>
    </row>
    <row r="28" spans="1:7" ht="12.75">
      <c r="A28" t="s">
        <v>36</v>
      </c>
      <c r="B28" s="49">
        <v>-0.6128535</v>
      </c>
      <c r="C28" s="49">
        <v>-0.2864345</v>
      </c>
      <c r="D28" s="49">
        <v>-0.3932413</v>
      </c>
      <c r="E28" s="49">
        <v>0.2185742</v>
      </c>
      <c r="F28" s="49">
        <v>0.0715361</v>
      </c>
      <c r="G28" s="49">
        <v>-0.1900329</v>
      </c>
    </row>
    <row r="29" spans="1:7" ht="12.75">
      <c r="A29" t="s">
        <v>37</v>
      </c>
      <c r="B29" s="49">
        <v>0.1171021</v>
      </c>
      <c r="C29" s="49">
        <v>0.02753672</v>
      </c>
      <c r="D29" s="49">
        <v>0.1219289</v>
      </c>
      <c r="E29" s="49">
        <v>0.1046594</v>
      </c>
      <c r="F29" s="49">
        <v>0.04729295</v>
      </c>
      <c r="G29" s="49">
        <v>0.08439931</v>
      </c>
    </row>
    <row r="30" spans="1:7" ht="12.75">
      <c r="A30" t="s">
        <v>38</v>
      </c>
      <c r="B30" s="49">
        <v>0.1004163</v>
      </c>
      <c r="C30" s="49">
        <v>0.07633221</v>
      </c>
      <c r="D30" s="49">
        <v>0.1197173</v>
      </c>
      <c r="E30" s="49">
        <v>0.0001761056</v>
      </c>
      <c r="F30" s="49">
        <v>0.3384245</v>
      </c>
      <c r="G30" s="49">
        <v>0.1069346</v>
      </c>
    </row>
    <row r="31" spans="1:7" ht="12.75">
      <c r="A31" t="s">
        <v>39</v>
      </c>
      <c r="B31" s="49">
        <v>0.004689958</v>
      </c>
      <c r="C31" s="49">
        <v>-0.003923243</v>
      </c>
      <c r="D31" s="49">
        <v>0.004027079</v>
      </c>
      <c r="E31" s="49">
        <v>0.05311385</v>
      </c>
      <c r="F31" s="49">
        <v>0.05166741</v>
      </c>
      <c r="G31" s="49">
        <v>0.02038356</v>
      </c>
    </row>
    <row r="32" spans="1:7" ht="12.75">
      <c r="A32" t="s">
        <v>40</v>
      </c>
      <c r="B32" s="49">
        <v>-0.02135038</v>
      </c>
      <c r="C32" s="49">
        <v>0.009512714</v>
      </c>
      <c r="D32" s="49">
        <v>-0.009222006</v>
      </c>
      <c r="E32" s="49">
        <v>0.06167493</v>
      </c>
      <c r="F32" s="49">
        <v>0.02534717</v>
      </c>
      <c r="G32" s="49">
        <v>0.01520768</v>
      </c>
    </row>
    <row r="33" spans="1:7" ht="12.75">
      <c r="A33" t="s">
        <v>41</v>
      </c>
      <c r="B33" s="49">
        <v>0.06997227</v>
      </c>
      <c r="C33" s="49">
        <v>0.07088432</v>
      </c>
      <c r="D33" s="49">
        <v>0.0779414</v>
      </c>
      <c r="E33" s="49">
        <v>0.0827652</v>
      </c>
      <c r="F33" s="49">
        <v>0.0640029</v>
      </c>
      <c r="G33" s="49">
        <v>0.07438862</v>
      </c>
    </row>
    <row r="34" spans="1:7" ht="12.75">
      <c r="A34" t="s">
        <v>42</v>
      </c>
      <c r="B34" s="49">
        <v>0.006536352</v>
      </c>
      <c r="C34" s="49">
        <v>0.007612505</v>
      </c>
      <c r="D34" s="49">
        <v>0.009577844</v>
      </c>
      <c r="E34" s="49">
        <v>-0.001053449</v>
      </c>
      <c r="F34" s="49">
        <v>-0.02198249</v>
      </c>
      <c r="G34" s="49">
        <v>0.001906839</v>
      </c>
    </row>
    <row r="35" spans="1:7" ht="12.75">
      <c r="A35" t="s">
        <v>43</v>
      </c>
      <c r="B35" s="49">
        <v>-0.002729226</v>
      </c>
      <c r="C35" s="49">
        <v>-0.002019812</v>
      </c>
      <c r="D35" s="49">
        <v>-0.002609228</v>
      </c>
      <c r="E35" s="49">
        <v>0.001154843</v>
      </c>
      <c r="F35" s="49">
        <v>-0.0005702588</v>
      </c>
      <c r="G35" s="49">
        <v>-0.001306636</v>
      </c>
    </row>
    <row r="36" spans="1:6" ht="12.75">
      <c r="A36" t="s">
        <v>44</v>
      </c>
      <c r="B36" s="49">
        <v>22.43347</v>
      </c>
      <c r="C36" s="49">
        <v>22.43652</v>
      </c>
      <c r="D36" s="49">
        <v>22.45178</v>
      </c>
      <c r="E36" s="49">
        <v>22.45483</v>
      </c>
      <c r="F36" s="49">
        <v>22.47009</v>
      </c>
    </row>
    <row r="37" spans="1:6" ht="12.75">
      <c r="A37" t="s">
        <v>45</v>
      </c>
      <c r="B37" s="49">
        <v>-0.1881917</v>
      </c>
      <c r="C37" s="49">
        <v>-0.1057943</v>
      </c>
      <c r="D37" s="49">
        <v>-0.05594889</v>
      </c>
      <c r="E37" s="49">
        <v>-0.04170736</v>
      </c>
      <c r="F37" s="49">
        <v>-0.0096639</v>
      </c>
    </row>
    <row r="38" spans="1:7" ht="12.75">
      <c r="A38" t="s">
        <v>55</v>
      </c>
      <c r="B38" s="49">
        <v>-0.0003211546</v>
      </c>
      <c r="C38" s="49">
        <v>0.0004306467</v>
      </c>
      <c r="D38" s="49">
        <v>-0.0002233814</v>
      </c>
      <c r="E38" s="49">
        <v>8.999608E-05</v>
      </c>
      <c r="F38" s="49">
        <v>-0.0001870656</v>
      </c>
      <c r="G38" s="49">
        <v>0.0002155784</v>
      </c>
    </row>
    <row r="39" spans="1:7" ht="12.75">
      <c r="A39" t="s">
        <v>56</v>
      </c>
      <c r="B39" s="49">
        <v>-2.000324E-05</v>
      </c>
      <c r="C39" s="49">
        <v>-2.0832E-05</v>
      </c>
      <c r="D39" s="49">
        <v>3.281924E-05</v>
      </c>
      <c r="E39" s="49">
        <v>-3.482615E-05</v>
      </c>
      <c r="F39" s="49">
        <v>6.453292E-05</v>
      </c>
      <c r="G39" s="49">
        <v>0.0006190169</v>
      </c>
    </row>
    <row r="40" spans="2:7" ht="12.75">
      <c r="B40" t="s">
        <v>46</v>
      </c>
      <c r="C40">
        <v>-0.003757</v>
      </c>
      <c r="D40" t="s">
        <v>47</v>
      </c>
      <c r="E40">
        <v>3.116853</v>
      </c>
      <c r="F40" t="s">
        <v>48</v>
      </c>
      <c r="G40">
        <v>55.080005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-0.0003211546733643621</v>
      </c>
      <c r="C50">
        <f>-0.017/(C7*C7+C22*C22)*(C21*C22+C6*C7)</f>
        <v>0.00043064663638335836</v>
      </c>
      <c r="D50">
        <f>-0.017/(D7*D7+D22*D22)*(D21*D22+D6*D7)</f>
        <v>-0.00022338136220737903</v>
      </c>
      <c r="E50">
        <f>-0.017/(E7*E7+E22*E22)*(E21*E22+E6*E7)</f>
        <v>8.999608665259722E-05</v>
      </c>
      <c r="F50">
        <f>-0.017/(F7*F7+F22*F22)*(F21*F22+F6*F7)</f>
        <v>-0.00018706563125063066</v>
      </c>
      <c r="G50">
        <f>(B50*B$4+C50*C$4+D50*D$4+E50*E$4+F50*F$4)/SUM(B$4:F$4)</f>
        <v>6.78443848749081E-08</v>
      </c>
    </row>
    <row r="51" spans="1:7" ht="12.75">
      <c r="A51" t="s">
        <v>59</v>
      </c>
      <c r="B51">
        <f>-0.017/(B7*B7+B22*B22)*(B21*B7-B6*B22)</f>
        <v>-2.000323206567577E-05</v>
      </c>
      <c r="C51">
        <f>-0.017/(C7*C7+C22*C22)*(C21*C7-C6*C22)</f>
        <v>-2.0831990768536282E-05</v>
      </c>
      <c r="D51">
        <f>-0.017/(D7*D7+D22*D22)*(D21*D7-D6*D22)</f>
        <v>3.2819240016338366E-05</v>
      </c>
      <c r="E51">
        <f>-0.017/(E7*E7+E22*E22)*(E21*E7-E6*E22)</f>
        <v>-3.482615785774201E-05</v>
      </c>
      <c r="F51">
        <f>-0.017/(F7*F7+F22*F22)*(F21*F7-F6*F22)</f>
        <v>6.45329167332002E-05</v>
      </c>
      <c r="G51">
        <f>(B51*B$4+C51*C$4+D51*D$4+E51*E$4+F51*F$4)/SUM(B$4:F$4)</f>
        <v>2.243210037070577E-07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9999.887141917063</v>
      </c>
      <c r="C62">
        <f>C7+(2/0.017)*(C8*C50-C23*C51)</f>
        <v>10000.037723342688</v>
      </c>
      <c r="D62">
        <f>D7+(2/0.017)*(D8*D50-D23*D51)</f>
        <v>9999.945080111926</v>
      </c>
      <c r="E62">
        <f>E7+(2/0.017)*(E8*E50-E23*E51)</f>
        <v>9999.986752134153</v>
      </c>
      <c r="F62">
        <f>F7+(2/0.017)*(F8*F50-F23*F51)</f>
        <v>9999.95284784459</v>
      </c>
    </row>
    <row r="63" spans="1:6" ht="12.75">
      <c r="A63" t="s">
        <v>67</v>
      </c>
      <c r="B63">
        <f>B8+(3/0.017)*(B9*B50-B24*B51)</f>
        <v>3.016435747686946</v>
      </c>
      <c r="C63">
        <f>C8+(3/0.017)*(C9*C50-C24*C51)</f>
        <v>0.6450144957226656</v>
      </c>
      <c r="D63">
        <f>D8+(3/0.017)*(D9*D50-D24*D51)</f>
        <v>1.8182961640362652</v>
      </c>
      <c r="E63">
        <f>E8+(3/0.017)*(E9*E50-E24*E51)</f>
        <v>-0.34621802794543294</v>
      </c>
      <c r="F63">
        <f>F8+(3/0.017)*(F9*F50-F24*F51)</f>
        <v>1.0100325317350982</v>
      </c>
    </row>
    <row r="64" spans="1:6" ht="12.75">
      <c r="A64" t="s">
        <v>68</v>
      </c>
      <c r="B64">
        <f>B9+(4/0.017)*(B10*B50-B25*B51)</f>
        <v>-0.6396065514206845</v>
      </c>
      <c r="C64">
        <f>C9+(4/0.017)*(C10*C50-C25*C51)</f>
        <v>-0.5620578537825475</v>
      </c>
      <c r="D64">
        <f>D9+(4/0.017)*(D10*D50-D25*D51)</f>
        <v>-0.7896450461553376</v>
      </c>
      <c r="E64">
        <f>E9+(4/0.017)*(E10*E50-E25*E51)</f>
        <v>-0.17648723965951807</v>
      </c>
      <c r="F64">
        <f>F9+(4/0.017)*(F10*F50-F25*F51)</f>
        <v>-0.4689854748949156</v>
      </c>
    </row>
    <row r="65" spans="1:6" ht="12.75">
      <c r="A65" t="s">
        <v>69</v>
      </c>
      <c r="B65">
        <f>B10+(5/0.017)*(B11*B50-B26*B51)</f>
        <v>-0.9029151396482595</v>
      </c>
      <c r="C65">
        <f>C10+(5/0.017)*(C11*C50-C26*C51)</f>
        <v>-0.06565703583599633</v>
      </c>
      <c r="D65">
        <f>D10+(5/0.017)*(D11*D50-D26*D51)</f>
        <v>-0.19069696116668677</v>
      </c>
      <c r="E65">
        <f>E10+(5/0.017)*(E11*E50-E26*E51)</f>
        <v>0.7260591906859174</v>
      </c>
      <c r="F65">
        <f>F10+(5/0.017)*(F11*F50-F26*F51)</f>
        <v>-0.423237203267243</v>
      </c>
    </row>
    <row r="66" spans="1:6" ht="12.75">
      <c r="A66" t="s">
        <v>70</v>
      </c>
      <c r="B66">
        <f>B11+(6/0.017)*(B12*B50-B27*B51)</f>
        <v>3.1230290609519975</v>
      </c>
      <c r="C66">
        <f>C11+(6/0.017)*(C12*C50-C27*C51)</f>
        <v>1.8551815482754515</v>
      </c>
      <c r="D66">
        <f>D11+(6/0.017)*(D12*D50-D27*D51)</f>
        <v>2.1908803489541855</v>
      </c>
      <c r="E66">
        <f>E11+(6/0.017)*(E12*E50-E27*E51)</f>
        <v>1.594801633862458</v>
      </c>
      <c r="F66">
        <f>F11+(6/0.017)*(F12*F50-F27*F51)</f>
        <v>13.946553648559766</v>
      </c>
    </row>
    <row r="67" spans="1:6" ht="12.75">
      <c r="A67" t="s">
        <v>71</v>
      </c>
      <c r="B67">
        <f>B12+(7/0.017)*(B13*B50-B28*B51)</f>
        <v>-0.19085485821194356</v>
      </c>
      <c r="C67">
        <f>C12+(7/0.017)*(C13*C50-C28*C51)</f>
        <v>-0.1995306963062075</v>
      </c>
      <c r="D67">
        <f>D12+(7/0.017)*(D13*D50-D28*D51)</f>
        <v>-0.0070852038902120915</v>
      </c>
      <c r="E67">
        <f>E12+(7/0.017)*(E13*E50-E28*E51)</f>
        <v>0.04696583539110247</v>
      </c>
      <c r="F67">
        <f>F12+(7/0.017)*(F13*F50-F28*F51)</f>
        <v>-0.5393130628511099</v>
      </c>
    </row>
    <row r="68" spans="1:6" ht="12.75">
      <c r="A68" t="s">
        <v>72</v>
      </c>
      <c r="B68">
        <f>B13+(8/0.017)*(B14*B50-B29*B51)</f>
        <v>0.029916811221876283</v>
      </c>
      <c r="C68">
        <f>C13+(8/0.017)*(C14*C50-C29*C51)</f>
        <v>-0.29989748100025027</v>
      </c>
      <c r="D68">
        <f>D13+(8/0.017)*(D14*D50-D29*D51)</f>
        <v>-0.0910594046850527</v>
      </c>
      <c r="E68">
        <f>E13+(8/0.017)*(E14*E50-E29*E51)</f>
        <v>-0.09687413640360538</v>
      </c>
      <c r="F68">
        <f>F13+(8/0.017)*(F14*F50-F29*F51)</f>
        <v>-0.006558675825544996</v>
      </c>
    </row>
    <row r="69" spans="1:6" ht="12.75">
      <c r="A69" t="s">
        <v>73</v>
      </c>
      <c r="B69">
        <f>B14+(9/0.017)*(B15*B50-B30*B51)</f>
        <v>-0.07347610515099871</v>
      </c>
      <c r="C69">
        <f>C14+(9/0.017)*(C15*C50-C30*C51)</f>
        <v>-0.08778067274267173</v>
      </c>
      <c r="D69">
        <f>D14+(9/0.017)*(D15*D50-D30*D51)</f>
        <v>-0.022077241999546734</v>
      </c>
      <c r="E69">
        <f>E14+(9/0.017)*(E15*E50-E30*E51)</f>
        <v>0.06082581824253947</v>
      </c>
      <c r="F69">
        <f>F14+(9/0.017)*(F15*F50-F30*F51)</f>
        <v>0.17106450546600108</v>
      </c>
    </row>
    <row r="70" spans="1:6" ht="12.75">
      <c r="A70" t="s">
        <v>74</v>
      </c>
      <c r="B70">
        <f>B15+(10/0.017)*(B16*B50-B31*B51)</f>
        <v>-0.35335377051087</v>
      </c>
      <c r="C70">
        <f>C15+(10/0.017)*(C16*C50-C31*C51)</f>
        <v>-0.1703005405472645</v>
      </c>
      <c r="D70">
        <f>D15+(10/0.017)*(D16*D50-D31*D51)</f>
        <v>-0.10654804250713339</v>
      </c>
      <c r="E70">
        <f>E15+(10/0.017)*(E16*E50-E31*E51)</f>
        <v>-0.18307719116098514</v>
      </c>
      <c r="F70">
        <f>F15+(10/0.017)*(F16*F50-F31*F51)</f>
        <v>-0.4027911001072303</v>
      </c>
    </row>
    <row r="71" spans="1:6" ht="12.75">
      <c r="A71" t="s">
        <v>75</v>
      </c>
      <c r="B71">
        <f>B16+(11/0.017)*(B17*B50-B32*B51)</f>
        <v>0.017452632021585663</v>
      </c>
      <c r="C71">
        <f>C16+(11/0.017)*(C17*C50-C32*C51)</f>
        <v>8.788357772121502E-05</v>
      </c>
      <c r="D71">
        <f>D16+(11/0.017)*(D17*D50-D32*D51)</f>
        <v>-0.007795708839132934</v>
      </c>
      <c r="E71">
        <f>E16+(11/0.017)*(E17*E50-E32*E51)</f>
        <v>0.019669932348286404</v>
      </c>
      <c r="F71">
        <f>F16+(11/0.017)*(F17*F50-F32*F51)</f>
        <v>-0.09578555444912211</v>
      </c>
    </row>
    <row r="72" spans="1:6" ht="12.75">
      <c r="A72" t="s">
        <v>76</v>
      </c>
      <c r="B72">
        <f>B17+(12/0.017)*(B18*B50-B33*B51)</f>
        <v>-0.004757648832368782</v>
      </c>
      <c r="C72">
        <f>C17+(12/0.017)*(C18*C50-C33*C51)</f>
        <v>-0.0011899477331570527</v>
      </c>
      <c r="D72">
        <f>D17+(12/0.017)*(D18*D50-D33*D51)</f>
        <v>-0.01601107239844369</v>
      </c>
      <c r="E72">
        <f>E17+(12/0.017)*(E18*E50-E33*E51)</f>
        <v>-0.005295762118322272</v>
      </c>
      <c r="F72">
        <f>F17+(12/0.017)*(F18*F50-F33*F51)</f>
        <v>-0.02814197832432611</v>
      </c>
    </row>
    <row r="73" spans="1:6" ht="12.75">
      <c r="A73" t="s">
        <v>77</v>
      </c>
      <c r="B73">
        <f>B18+(13/0.017)*(B19*B50-B34*B51)</f>
        <v>0.030822545240312863</v>
      </c>
      <c r="C73">
        <f>C18+(13/0.017)*(C19*C50-C34*C51)</f>
        <v>0.022639794952469858</v>
      </c>
      <c r="D73">
        <f>D18+(13/0.017)*(D19*D50-D34*D51)</f>
        <v>0.0278886307133395</v>
      </c>
      <c r="E73">
        <f>E18+(13/0.017)*(E19*E50-E34*E51)</f>
        <v>0.01384288550925322</v>
      </c>
      <c r="F73">
        <f>F18+(13/0.017)*(F19*F50-F34*F51)</f>
        <v>0.01866784629117803</v>
      </c>
    </row>
    <row r="74" spans="1:6" ht="12.75">
      <c r="A74" t="s">
        <v>78</v>
      </c>
      <c r="B74">
        <f>B19+(14/0.017)*(B20*B50-B35*B51)</f>
        <v>-0.20907239327384317</v>
      </c>
      <c r="C74">
        <f>C19+(14/0.017)*(C20*C50-C35*C51)</f>
        <v>-0.20373819170811727</v>
      </c>
      <c r="D74">
        <f>D19+(14/0.017)*(D20*D50-D35*D51)</f>
        <v>-0.20848092605582957</v>
      </c>
      <c r="E74">
        <f>E19+(14/0.017)*(E20*E50-E35*E51)</f>
        <v>-0.1912033128669871</v>
      </c>
      <c r="F74">
        <f>F19+(14/0.017)*(F20*F50-F35*F51)</f>
        <v>-0.15213293323610166</v>
      </c>
    </row>
    <row r="75" spans="1:6" ht="12.75">
      <c r="A75" t="s">
        <v>79</v>
      </c>
      <c r="B75" s="49">
        <f>B20</f>
        <v>0.001721996</v>
      </c>
      <c r="C75" s="49">
        <f>C20</f>
        <v>-0.0006384892</v>
      </c>
      <c r="D75" s="49">
        <f>D20</f>
        <v>-0.0037875</v>
      </c>
      <c r="E75" s="49">
        <f>E20</f>
        <v>-0.0007047776</v>
      </c>
      <c r="F75" s="49">
        <f>F20</f>
        <v>-0.005704235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-74.87217379432913</v>
      </c>
      <c r="C82">
        <f>C22+(2/0.017)*(C8*C51+C23*C50)</f>
        <v>-37.28871090401507</v>
      </c>
      <c r="D82">
        <f>D22+(2/0.017)*(D8*D51+D23*D50)</f>
        <v>18.854676770575026</v>
      </c>
      <c r="E82">
        <f>E22+(2/0.017)*(E8*E51+E23*E50)</f>
        <v>29.3940530398338</v>
      </c>
      <c r="F82">
        <f>F22+(2/0.017)*(F8*F51+F23*F50)</f>
        <v>62.022713904555566</v>
      </c>
    </row>
    <row r="83" spans="1:6" ht="12.75">
      <c r="A83" t="s">
        <v>82</v>
      </c>
      <c r="B83">
        <f>B23+(3/0.017)*(B9*B51+B24*B50)</f>
        <v>0.361316205504235</v>
      </c>
      <c r="C83">
        <f>C23+(3/0.017)*(C9*C51+C24*C50)</f>
        <v>0.6761092729143106</v>
      </c>
      <c r="D83">
        <f>D23+(3/0.017)*(D9*D51+D24*D50)</f>
        <v>2.3548848361773245</v>
      </c>
      <c r="E83">
        <f>E23+(3/0.017)*(E9*E51+E24*E50)</f>
        <v>-2.417839009438643</v>
      </c>
      <c r="F83">
        <f>F23+(3/0.017)*(F9*F51+F24*F50)</f>
        <v>3.3727026546170267</v>
      </c>
    </row>
    <row r="84" spans="1:6" ht="12.75">
      <c r="A84" t="s">
        <v>83</v>
      </c>
      <c r="B84">
        <f>B24+(4/0.017)*(B10*B51+B25*B50)</f>
        <v>-4.508386617286101</v>
      </c>
      <c r="C84">
        <f>C24+(4/0.017)*(C10*C51+C25*C50)</f>
        <v>-3.6091640446818976</v>
      </c>
      <c r="D84">
        <f>D24+(4/0.017)*(D10*D51+D25*D50)</f>
        <v>-3.8449566212574626</v>
      </c>
      <c r="E84">
        <f>E24+(4/0.017)*(E10*E51+E25*E50)</f>
        <v>-2.3223161784013655</v>
      </c>
      <c r="F84">
        <f>F24+(4/0.017)*(F10*F51+F25*F50)</f>
        <v>-0.6088151206209639</v>
      </c>
    </row>
    <row r="85" spans="1:6" ht="12.75">
      <c r="A85" t="s">
        <v>84</v>
      </c>
      <c r="B85">
        <f>B25+(5/0.017)*(B11*B51+B26*B50)</f>
        <v>0.0028559513330310843</v>
      </c>
      <c r="C85">
        <f>C25+(5/0.017)*(C11*C51+C26*C50)</f>
        <v>0.07063189213204166</v>
      </c>
      <c r="D85">
        <f>D25+(5/0.017)*(D11*D51+D26*D50)</f>
        <v>0.64635404660447</v>
      </c>
      <c r="E85">
        <f>E25+(5/0.017)*(E11*E51+E26*E50)</f>
        <v>-1.19881535917674</v>
      </c>
      <c r="F85">
        <f>F25+(5/0.017)*(F11*F51+F26*F50)</f>
        <v>-2.483848404339091</v>
      </c>
    </row>
    <row r="86" spans="1:6" ht="12.75">
      <c r="A86" t="s">
        <v>85</v>
      </c>
      <c r="B86">
        <f>B26+(6/0.017)*(B12*B51+B27*B50)</f>
        <v>0.37701790544540253</v>
      </c>
      <c r="C86">
        <f>C26+(6/0.017)*(C12*C51+C27*C50)</f>
        <v>0.4150778190308098</v>
      </c>
      <c r="D86">
        <f>D26+(6/0.017)*(D12*D51+D27*D50)</f>
        <v>0.32409607632743576</v>
      </c>
      <c r="E86">
        <f>E26+(6/0.017)*(E12*E51+E27*E50)</f>
        <v>-0.11330081125290999</v>
      </c>
      <c r="F86">
        <f>F26+(6/0.017)*(F12*F51+F27*F50)</f>
        <v>1.5659785124954357</v>
      </c>
    </row>
    <row r="87" spans="1:6" ht="12.75">
      <c r="A87" t="s">
        <v>86</v>
      </c>
      <c r="B87">
        <f>B27+(7/0.017)*(B13*B51+B28*B50)</f>
        <v>0.1258942238149091</v>
      </c>
      <c r="C87">
        <f>C27+(7/0.017)*(C13*C51+C28*C50)</f>
        <v>0.22176521479225558</v>
      </c>
      <c r="D87">
        <f>D27+(7/0.017)*(D13*D51+D28*D50)</f>
        <v>0.1057000643220174</v>
      </c>
      <c r="E87">
        <f>E27+(7/0.017)*(E13*E51+E28*E50)</f>
        <v>-0.08027113312804324</v>
      </c>
      <c r="F87">
        <f>F27+(7/0.017)*(F13*F51+F28*F50)</f>
        <v>-0.09617446165463141</v>
      </c>
    </row>
    <row r="88" spans="1:6" ht="12.75">
      <c r="A88" t="s">
        <v>87</v>
      </c>
      <c r="B88">
        <f>B28+(8/0.017)*(B14*B51+B29*B50)</f>
        <v>-0.6292887523144399</v>
      </c>
      <c r="C88">
        <f>C28+(8/0.017)*(C14*C51+C29*C50)</f>
        <v>-0.2803703372426567</v>
      </c>
      <c r="D88">
        <f>D28+(8/0.017)*(D14*D51+D29*D50)</f>
        <v>-0.4065643034443778</v>
      </c>
      <c r="E88">
        <f>E28+(8/0.017)*(E14*E51+E29*E50)</f>
        <v>0.22186525128984275</v>
      </c>
      <c r="F88">
        <f>F28+(8/0.017)*(F14*F51+F29*F50)</f>
        <v>0.07168105296967885</v>
      </c>
    </row>
    <row r="89" spans="1:6" ht="12.75">
      <c r="A89" t="s">
        <v>88</v>
      </c>
      <c r="B89">
        <f>B29+(9/0.017)*(B15*B51+B30*B50)</f>
        <v>0.1037404473158231</v>
      </c>
      <c r="C89">
        <f>C29+(9/0.017)*(C15*C51+C30*C50)</f>
        <v>0.04684013011412389</v>
      </c>
      <c r="D89">
        <f>D29+(9/0.017)*(D15*D51+D30*D50)</f>
        <v>0.10589780655888009</v>
      </c>
      <c r="E89">
        <f>E29+(9/0.017)*(E15*E51+E30*E50)</f>
        <v>0.10808167199563957</v>
      </c>
      <c r="F89">
        <f>F29+(9/0.017)*(F15*F51+F30*F50)</f>
        <v>-0.0002848340509603864</v>
      </c>
    </row>
    <row r="90" spans="1:6" ht="12.75">
      <c r="A90" t="s">
        <v>89</v>
      </c>
      <c r="B90">
        <f>B30+(10/0.017)*(B16*B51+B31*B50)</f>
        <v>0.09934710173506542</v>
      </c>
      <c r="C90">
        <f>C30+(10/0.017)*(C16*C51+C31*C50)</f>
        <v>0.07523831003571806</v>
      </c>
      <c r="D90">
        <f>D30+(10/0.017)*(D16*D51+D31*D50)</f>
        <v>0.11899086851156325</v>
      </c>
      <c r="E90">
        <f>E30+(10/0.017)*(E16*E51+E31*E50)</f>
        <v>0.0026026139182395488</v>
      </c>
      <c r="F90">
        <f>F30+(10/0.017)*(F16*F51+F31*F50)</f>
        <v>0.3290246704102233</v>
      </c>
    </row>
    <row r="91" spans="1:6" ht="12.75">
      <c r="A91" t="s">
        <v>90</v>
      </c>
      <c r="B91">
        <f>B31+(11/0.017)*(B17*B51+B32*B50)</f>
        <v>0.009261214221589497</v>
      </c>
      <c r="C91">
        <f>C31+(11/0.017)*(C17*C51+C32*C50)</f>
        <v>-0.0008755544202301638</v>
      </c>
      <c r="D91">
        <f>D31+(11/0.017)*(D17*D51+D32*D50)</f>
        <v>0.0050328705633827546</v>
      </c>
      <c r="E91">
        <f>E31+(11/0.017)*(E17*E51+E32*E50)</f>
        <v>0.0569092311033568</v>
      </c>
      <c r="F91">
        <f>F31+(11/0.017)*(F17*F51+F32*F50)</f>
        <v>0.04752219171742672</v>
      </c>
    </row>
    <row r="92" spans="1:6" ht="12.75">
      <c r="A92" t="s">
        <v>91</v>
      </c>
      <c r="B92">
        <f>B32+(12/0.017)*(B18*B51+B33*B50)</f>
        <v>-0.036923448652546195</v>
      </c>
      <c r="C92">
        <f>C32+(12/0.017)*(C18*C51+C33*C50)</f>
        <v>0.029744053418627327</v>
      </c>
      <c r="D92">
        <f>D32+(12/0.017)*(D18*D51+D33*D50)</f>
        <v>-0.02168829371016211</v>
      </c>
      <c r="E92">
        <f>E32+(12/0.017)*(E18*E51+E33*E50)</f>
        <v>0.06626828355920952</v>
      </c>
      <c r="F92">
        <f>F32+(12/0.017)*(F18*F51+F33*F50)</f>
        <v>0.016699506202891016</v>
      </c>
    </row>
    <row r="93" spans="1:6" ht="12.75">
      <c r="A93" t="s">
        <v>92</v>
      </c>
      <c r="B93">
        <f>B33+(13/0.017)*(B19*B51+B34*B50)</f>
        <v>0.07155745492053055</v>
      </c>
      <c r="C93">
        <f>C33+(13/0.017)*(C19*C51+C34*C50)</f>
        <v>0.07663271562586062</v>
      </c>
      <c r="D93">
        <f>D33+(13/0.017)*(D19*D51+D34*D50)</f>
        <v>0.07105378684701676</v>
      </c>
      <c r="E93">
        <f>E33+(13/0.017)*(E19*E51+E34*E50)</f>
        <v>0.08778427429064908</v>
      </c>
      <c r="F93">
        <f>F33+(13/0.017)*(F19*F51+F34*F50)</f>
        <v>0.05959507543724513</v>
      </c>
    </row>
    <row r="94" spans="1:6" ht="12.75">
      <c r="A94" t="s">
        <v>93</v>
      </c>
      <c r="B94">
        <f>B34+(14/0.017)*(B20*B51+B35*B50)</f>
        <v>0.007229811693263942</v>
      </c>
      <c r="C94">
        <f>C34+(14/0.017)*(C20*C51+C35*C50)</f>
        <v>0.006907132094159325</v>
      </c>
      <c r="D94">
        <f>D34+(14/0.017)*(D20*D51+D35*D50)</f>
        <v>0.009955473439260502</v>
      </c>
      <c r="E94">
        <f>E34+(14/0.017)*(E20*E51+E35*E50)</f>
        <v>-0.0009476451968761857</v>
      </c>
      <c r="F94">
        <f>F34+(14/0.017)*(F20*F51+F35*F50)</f>
        <v>-0.022197789494021607</v>
      </c>
    </row>
    <row r="95" spans="1:6" ht="12.75">
      <c r="A95" t="s">
        <v>94</v>
      </c>
      <c r="B95" s="49">
        <f>B35</f>
        <v>-0.002729226</v>
      </c>
      <c r="C95" s="49">
        <f>C35</f>
        <v>-0.002019812</v>
      </c>
      <c r="D95" s="49">
        <f>D35</f>
        <v>-0.002609228</v>
      </c>
      <c r="E95" s="49">
        <f>E35</f>
        <v>0.001154843</v>
      </c>
      <c r="F95" s="49">
        <f>F35</f>
        <v>-0.0005702588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3.016469790986731</v>
      </c>
      <c r="C103">
        <f>C63*10000/C62</f>
        <v>0.6450120625215583</v>
      </c>
      <c r="D103">
        <f>D63*10000/D62</f>
        <v>1.8183061501532904</v>
      </c>
      <c r="E103">
        <f>E63*10000/E62</f>
        <v>-0.3462184866110394</v>
      </c>
      <c r="F103">
        <f>F63*10000/F62</f>
        <v>1.010037294278645</v>
      </c>
      <c r="G103">
        <f>AVERAGE(C103:E103)</f>
        <v>0.7056999086879364</v>
      </c>
      <c r="H103">
        <f>STDEV(C103:E103)</f>
        <v>1.0835377182148178</v>
      </c>
      <c r="I103">
        <f>(B103*B4+C103*C4+D103*D4+E103*E4+F103*F4)/SUM(B4:F4)</f>
        <v>1.080665104599866</v>
      </c>
      <c r="K103">
        <f>(LN(H103)+LN(H123))/2-LN(K114*K115^3)</f>
        <v>-3.3963270513674466</v>
      </c>
    </row>
    <row r="104" spans="1:11" ht="12.75">
      <c r="A104" t="s">
        <v>68</v>
      </c>
      <c r="B104">
        <f>B64*10000/B62</f>
        <v>-0.6396137699790745</v>
      </c>
      <c r="C104">
        <f>C64*10000/C62</f>
        <v>-0.5620557335204429</v>
      </c>
      <c r="D104">
        <f>D64*10000/D62</f>
        <v>-0.7896493829009102</v>
      </c>
      <c r="E104">
        <f>E64*10000/E62</f>
        <v>-0.17648747346775528</v>
      </c>
      <c r="F104">
        <f>F64*10000/F62</f>
        <v>-0.4689876862729424</v>
      </c>
      <c r="G104">
        <f>AVERAGE(C104:E104)</f>
        <v>-0.5093975299630361</v>
      </c>
      <c r="H104">
        <f>STDEV(C104:E104)</f>
        <v>0.3099541040159786</v>
      </c>
      <c r="I104">
        <f>(B104*B4+C104*C4+D104*D4+E104*E4+F104*F4)/SUM(B4:F4)</f>
        <v>-0.5228252861444991</v>
      </c>
      <c r="K104">
        <f>(LN(H104)+LN(H124))/2-LN(K114*K115^4)</f>
        <v>-3.9723991290643834</v>
      </c>
    </row>
    <row r="105" spans="1:11" ht="12.75">
      <c r="A105" t="s">
        <v>69</v>
      </c>
      <c r="B105">
        <f>B65*10000/B62</f>
        <v>-0.9029253298904363</v>
      </c>
      <c r="C105">
        <f>C65*10000/C62</f>
        <v>-0.06565678815664439</v>
      </c>
      <c r="D105">
        <f>D65*10000/D62</f>
        <v>-0.19069800847801494</v>
      </c>
      <c r="E105">
        <f>E65*10000/E62</f>
        <v>0.7260601525606671</v>
      </c>
      <c r="F105">
        <f>F65*10000/F62</f>
        <v>-0.4232391989312913</v>
      </c>
      <c r="G105">
        <f>AVERAGE(C105:E105)</f>
        <v>0.15656845197533595</v>
      </c>
      <c r="H105">
        <f>STDEV(C105:E105)</f>
        <v>0.4971412520315969</v>
      </c>
      <c r="I105">
        <f>(B105*B4+C105*C4+D105*D4+E105*E4+F105*F4)/SUM(B4:F4)</f>
        <v>-0.07412793064977632</v>
      </c>
      <c r="K105">
        <f>(LN(H105)+LN(H125))/2-LN(K114*K115^5)</f>
        <v>-3.0741418869395583</v>
      </c>
    </row>
    <row r="106" spans="1:11" ht="12.75">
      <c r="A106" t="s">
        <v>70</v>
      </c>
      <c r="B106">
        <f>B66*10000/B62</f>
        <v>3.1230643072570583</v>
      </c>
      <c r="C106">
        <f>C66*10000/C62</f>
        <v>1.855174549936922</v>
      </c>
      <c r="D106">
        <f>D66*10000/D62</f>
        <v>2.1908923813106216</v>
      </c>
      <c r="E106">
        <f>E66*10000/E62</f>
        <v>1.5948037466370668</v>
      </c>
      <c r="F106">
        <f>F66*10000/F62</f>
        <v>13.946619409876352</v>
      </c>
      <c r="G106">
        <f>AVERAGE(C106:E106)</f>
        <v>1.8802902259615368</v>
      </c>
      <c r="H106">
        <f>STDEV(C106:E106)</f>
        <v>0.2988369337671915</v>
      </c>
      <c r="I106">
        <f>(B106*B4+C106*C4+D106*D4+E106*E4+F106*F4)/SUM(B4:F4)</f>
        <v>3.6710746458700307</v>
      </c>
      <c r="K106">
        <f>(LN(H106)+LN(H126))/2-LN(K114*K115^6)</f>
        <v>-3.340610354767371</v>
      </c>
    </row>
    <row r="107" spans="1:11" ht="12.75">
      <c r="A107" t="s">
        <v>71</v>
      </c>
      <c r="B107">
        <f>B67*10000/B62</f>
        <v>-0.19085701218759463</v>
      </c>
      <c r="C107">
        <f>C67*10000/C62</f>
        <v>-0.19952994361256357</v>
      </c>
      <c r="D107">
        <f>D67*10000/D62</f>
        <v>-0.007085242802286259</v>
      </c>
      <c r="E107">
        <f>E67*10000/E62</f>
        <v>0.046965897610893564</v>
      </c>
      <c r="F107">
        <f>F67*10000/F62</f>
        <v>-0.5393156058404361</v>
      </c>
      <c r="G107">
        <f>AVERAGE(C107:E107)</f>
        <v>-0.053216429601318754</v>
      </c>
      <c r="H107">
        <f>STDEV(C107:E107)</f>
        <v>0.12956123931072275</v>
      </c>
      <c r="I107">
        <f>(B107*B4+C107*C4+D107*D4+E107*E4+F107*F4)/SUM(B4:F4)</f>
        <v>-0.1380268488096386</v>
      </c>
      <c r="K107">
        <f>(LN(H107)+LN(H127))/2-LN(K114*K115^7)</f>
        <v>-3.475853666288611</v>
      </c>
    </row>
    <row r="108" spans="1:9" ht="12.75">
      <c r="A108" t="s">
        <v>72</v>
      </c>
      <c r="B108">
        <f>B68*10000/B62</f>
        <v>0.029917148861083022</v>
      </c>
      <c r="C108">
        <f>C68*10000/C62</f>
        <v>-0.29989634969097323</v>
      </c>
      <c r="D108">
        <f>D68*10000/D62</f>
        <v>-0.0910599047850306</v>
      </c>
      <c r="E108">
        <f>E68*10000/E62</f>
        <v>-0.09687426474133172</v>
      </c>
      <c r="F108">
        <f>F68*10000/F62</f>
        <v>-0.006558706751260999</v>
      </c>
      <c r="G108">
        <f>AVERAGE(C108:E108)</f>
        <v>-0.16261017307244516</v>
      </c>
      <c r="H108">
        <f>STDEV(C108:E108)</f>
        <v>0.11892885441862132</v>
      </c>
      <c r="I108">
        <f>(B108*B4+C108*C4+D108*D4+E108*E4+F108*F4)/SUM(B4:F4)</f>
        <v>-0.11391037216588352</v>
      </c>
    </row>
    <row r="109" spans="1:9" ht="12.75">
      <c r="A109" t="s">
        <v>73</v>
      </c>
      <c r="B109">
        <f>B69*10000/B62</f>
        <v>-0.07347693439759434</v>
      </c>
      <c r="C109">
        <f>C69*10000/C62</f>
        <v>-0.08778034160588097</v>
      </c>
      <c r="D109">
        <f>D69*10000/D62</f>
        <v>-0.02207736324817859</v>
      </c>
      <c r="E109">
        <f>E69*10000/E62</f>
        <v>0.060825898823874236</v>
      </c>
      <c r="F109">
        <f>F69*10000/F62</f>
        <v>0.1710653120758191</v>
      </c>
      <c r="G109">
        <f>AVERAGE(C109:E109)</f>
        <v>-0.016343935343395108</v>
      </c>
      <c r="H109">
        <f>STDEV(C109:E109)</f>
        <v>0.07446883791439923</v>
      </c>
      <c r="I109">
        <f>(B109*B4+C109*C4+D109*D4+E109*E4+F109*F4)/SUM(B4:F4)</f>
        <v>0.00041375645661377233</v>
      </c>
    </row>
    <row r="110" spans="1:11" ht="12.75">
      <c r="A110" t="s">
        <v>74</v>
      </c>
      <c r="B110">
        <f>B70*10000/B62</f>
        <v>-0.35335775843879086</v>
      </c>
      <c r="C110">
        <f>C70*10000/C62</f>
        <v>-0.17029989811912288</v>
      </c>
      <c r="D110">
        <f>D70*10000/D62</f>
        <v>-0.10654862767100401</v>
      </c>
      <c r="E110">
        <f>E70*10000/E62</f>
        <v>-0.18307743369951326</v>
      </c>
      <c r="F110">
        <f>F70*10000/F62</f>
        <v>-0.4027929993630407</v>
      </c>
      <c r="G110">
        <f>AVERAGE(C110:E110)</f>
        <v>-0.15330865316321338</v>
      </c>
      <c r="H110">
        <f>STDEV(C110:E110)</f>
        <v>0.04099623570403868</v>
      </c>
      <c r="I110">
        <f>(B110*B4+C110*C4+D110*D4+E110*E4+F110*F4)/SUM(B4:F4)</f>
        <v>-0.21556872926809792</v>
      </c>
      <c r="K110">
        <f>EXP(AVERAGE(K103:K107))</f>
        <v>0.031686441019711145</v>
      </c>
    </row>
    <row r="111" spans="1:9" ht="12.75">
      <c r="A111" t="s">
        <v>75</v>
      </c>
      <c r="B111">
        <f>B71*10000/B62</f>
        <v>0.017452828990867836</v>
      </c>
      <c r="C111">
        <f>C71*10000/C62</f>
        <v>8.788324619623374E-05</v>
      </c>
      <c r="D111">
        <f>D71*10000/D62</f>
        <v>-0.007795751653313761</v>
      </c>
      <c r="E111">
        <f>E71*10000/E62</f>
        <v>0.01966995840678342</v>
      </c>
      <c r="F111">
        <f>F71*10000/F62</f>
        <v>-0.09578600610078668</v>
      </c>
      <c r="G111">
        <f>AVERAGE(C111:E111)</f>
        <v>0.003987363333221965</v>
      </c>
      <c r="H111">
        <f>STDEV(C111:E111)</f>
        <v>0.01414198592801462</v>
      </c>
      <c r="I111">
        <f>(B111*B4+C111*C4+D111*D4+E111*E4+F111*F4)/SUM(B4:F4)</f>
        <v>-0.007383568362273636</v>
      </c>
    </row>
    <row r="112" spans="1:9" ht="12.75">
      <c r="A112" t="s">
        <v>76</v>
      </c>
      <c r="B112">
        <f>B72*10000/B62</f>
        <v>-0.004757702526887419</v>
      </c>
      <c r="C112">
        <f>C72*10000/C62</f>
        <v>-0.0011899432442933743</v>
      </c>
      <c r="D112">
        <f>D72*10000/D62</f>
        <v>-0.016011160331557025</v>
      </c>
      <c r="E112">
        <f>E72*10000/E62</f>
        <v>-0.005295769134086177</v>
      </c>
      <c r="F112">
        <f>F72*10000/F62</f>
        <v>-0.028142111020445348</v>
      </c>
      <c r="G112">
        <f>AVERAGE(C112:E112)</f>
        <v>-0.007498957569978859</v>
      </c>
      <c r="H112">
        <f>STDEV(C112:E112)</f>
        <v>0.007652296939480813</v>
      </c>
      <c r="I112">
        <f>(B112*B4+C112*C4+D112*D4+E112*E4+F112*F4)/SUM(B4:F4)</f>
        <v>-0.009858151740331684</v>
      </c>
    </row>
    <row r="113" spans="1:9" ht="12.75">
      <c r="A113" t="s">
        <v>77</v>
      </c>
      <c r="B113">
        <f>B73*10000/B62</f>
        <v>0.030822893101575467</v>
      </c>
      <c r="C113">
        <f>C73*10000/C62</f>
        <v>0.022639709547917695</v>
      </c>
      <c r="D113">
        <f>D73*10000/D62</f>
        <v>0.027888783878228414</v>
      </c>
      <c r="E113">
        <f>E73*10000/E62</f>
        <v>0.013842903848146532</v>
      </c>
      <c r="F113">
        <f>F73*10000/F62</f>
        <v>0.018667934314512028</v>
      </c>
      <c r="G113">
        <f>AVERAGE(C113:E113)</f>
        <v>0.021457132424764214</v>
      </c>
      <c r="H113">
        <f>STDEV(C113:E113)</f>
        <v>0.007097221494642655</v>
      </c>
      <c r="I113">
        <f>(B113*B4+C113*C4+D113*D4+E113*E4+F113*F4)/SUM(B4:F4)</f>
        <v>0.0224396211768383</v>
      </c>
    </row>
    <row r="114" spans="1:11" ht="12.75">
      <c r="A114" t="s">
        <v>78</v>
      </c>
      <c r="B114">
        <f>B74*10000/B62</f>
        <v>-0.2090747528514229</v>
      </c>
      <c r="C114">
        <f>C74*10000/C62</f>
        <v>-0.20373742314245413</v>
      </c>
      <c r="D114">
        <f>D74*10000/D62</f>
        <v>-0.20848207103703026</v>
      </c>
      <c r="E114">
        <f>E74*10000/E62</f>
        <v>-0.19120356617090653</v>
      </c>
      <c r="F114">
        <f>F74*10000/F62</f>
        <v>-0.15213365057905517</v>
      </c>
      <c r="G114">
        <f>AVERAGE(C114:E114)</f>
        <v>-0.201141020116797</v>
      </c>
      <c r="H114">
        <f>STDEV(C114:E114)</f>
        <v>0.008927074778777626</v>
      </c>
      <c r="I114">
        <f>(B114*B4+C114*C4+D114*D4+E114*E4+F114*F4)/SUM(B4:F4)</f>
        <v>-0.19574561338311683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0.0017220154343360707</v>
      </c>
      <c r="C115">
        <f>C75*10000/C62</f>
        <v>-0.0006384867914143965</v>
      </c>
      <c r="D115">
        <f>D75*10000/D62</f>
        <v>-0.0037875208010218473</v>
      </c>
      <c r="E115">
        <f>E75*10000/E62</f>
        <v>-0.0007047785336811466</v>
      </c>
      <c r="F115">
        <f>F75*10000/F62</f>
        <v>-0.005704261896824346</v>
      </c>
      <c r="G115">
        <f>AVERAGE(C115:E115)</f>
        <v>-0.0017102620420391304</v>
      </c>
      <c r="H115">
        <f>STDEV(C115:E115)</f>
        <v>0.0017992641864387241</v>
      </c>
      <c r="I115">
        <f>(B115*B4+C115*C4+D115*D4+E115*E4+F115*F4)/SUM(B4:F4)</f>
        <v>-0.001746731089686621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-74.87301879686565</v>
      </c>
      <c r="C122">
        <f>C82*10000/C62</f>
        <v>-37.28857023906372</v>
      </c>
      <c r="D122">
        <f>D82*10000/D62</f>
        <v>18.854780320817515</v>
      </c>
      <c r="E122">
        <f>E82*10000/E62</f>
        <v>29.394091980732526</v>
      </c>
      <c r="F122">
        <f>F82*10000/F62</f>
        <v>62.02300635639903</v>
      </c>
      <c r="G122">
        <f>AVERAGE(C122:E122)</f>
        <v>3.6534340208287723</v>
      </c>
      <c r="H122">
        <f>STDEV(C122:E122)</f>
        <v>35.84626978053639</v>
      </c>
      <c r="I122">
        <f>(B122*B4+C122*C4+D122*D4+E122*E4+F122*F4)/SUM(B4:F4)</f>
        <v>0.08402348164931858</v>
      </c>
    </row>
    <row r="123" spans="1:9" ht="12.75">
      <c r="A123" t="s">
        <v>82</v>
      </c>
      <c r="B123">
        <f>B83*10000/B62</f>
        <v>0.3613202832956849</v>
      </c>
      <c r="C123">
        <f>C83*10000/C62</f>
        <v>0.6761067224137522</v>
      </c>
      <c r="D123">
        <f>D83*10000/D62</f>
        <v>2.354897769249516</v>
      </c>
      <c r="E123">
        <f>E83*10000/E62</f>
        <v>-2.41784221256357</v>
      </c>
      <c r="F123">
        <f>F83*10000/F62</f>
        <v>3.3727185577119854</v>
      </c>
      <c r="G123">
        <f>AVERAGE(C123:E123)</f>
        <v>0.204387426366566</v>
      </c>
      <c r="H123">
        <f>STDEV(C123:E123)</f>
        <v>2.4210846854657384</v>
      </c>
      <c r="I123">
        <f>(B123*B4+C123*C4+D123*D4+E123*E4+F123*F4)/SUM(B4:F4)</f>
        <v>0.6499285953411501</v>
      </c>
    </row>
    <row r="124" spans="1:9" ht="12.75">
      <c r="A124" t="s">
        <v>83</v>
      </c>
      <c r="B124">
        <f>B84*10000/B62</f>
        <v>-4.508437498647415</v>
      </c>
      <c r="C124">
        <f>C84*10000/C62</f>
        <v>-3.60915042976005</v>
      </c>
      <c r="D124">
        <f>D84*10000/D62</f>
        <v>-3.8449777378321635</v>
      </c>
      <c r="E124">
        <f>E84*10000/E62</f>
        <v>-2.3223192549787597</v>
      </c>
      <c r="F124">
        <f>F84*10000/F62</f>
        <v>-0.6088179913290183</v>
      </c>
      <c r="G124">
        <f>AVERAGE(C124:E124)</f>
        <v>-3.2588158075236575</v>
      </c>
      <c r="H124">
        <f>STDEV(C124:E124)</f>
        <v>0.8195565718756063</v>
      </c>
      <c r="I124">
        <f>(B124*B4+C124*C4+D124*D4+E124*E4+F124*F4)/SUM(B4:F4)</f>
        <v>-3.0857968588537035</v>
      </c>
    </row>
    <row r="125" spans="1:9" ht="12.75">
      <c r="A125" t="s">
        <v>84</v>
      </c>
      <c r="B125">
        <f>B85*10000/B62</f>
        <v>0.0028559835651140904</v>
      </c>
      <c r="C125">
        <f>C85*10000/C62</f>
        <v>0.07063162568593963</v>
      </c>
      <c r="D125">
        <f>D85*10000/D62</f>
        <v>0.646357596393155</v>
      </c>
      <c r="E125">
        <f>E85*10000/E62</f>
        <v>-1.1988169473533494</v>
      </c>
      <c r="F125">
        <f>F85*10000/F62</f>
        <v>-2.483860116274913</v>
      </c>
      <c r="G125">
        <f>AVERAGE(C125:E125)</f>
        <v>-0.16060924175808491</v>
      </c>
      <c r="H125">
        <f>STDEV(C125:E125)</f>
        <v>0.9440717813305982</v>
      </c>
      <c r="I125">
        <f>(B125*B4+C125*C4+D125*D4+E125*E4+F125*F4)/SUM(B4:F4)</f>
        <v>-0.44719340464742047</v>
      </c>
    </row>
    <row r="126" spans="1:9" ht="12.75">
      <c r="A126" t="s">
        <v>85</v>
      </c>
      <c r="B126">
        <f>B86*10000/B62</f>
        <v>0.3770221604452278</v>
      </c>
      <c r="C126">
        <f>C86*10000/C62</f>
        <v>0.4150762532244356</v>
      </c>
      <c r="D126">
        <f>D86*10000/D62</f>
        <v>0.32409785626923493</v>
      </c>
      <c r="E126">
        <f>E86*10000/E62</f>
        <v>-0.11330096135250363</v>
      </c>
      <c r="F126">
        <f>F86*10000/F62</f>
        <v>1.5659858964564717</v>
      </c>
      <c r="G126">
        <f>AVERAGE(C126:E126)</f>
        <v>0.2086243827137223</v>
      </c>
      <c r="H126">
        <f>STDEV(C126:E126)</f>
        <v>0.28248223402942174</v>
      </c>
      <c r="I126">
        <f>(B126*B4+C126*C4+D126*D4+E126*E4+F126*F4)/SUM(B4:F4)</f>
        <v>0.41419240528417556</v>
      </c>
    </row>
    <row r="127" spans="1:9" ht="12.75">
      <c r="A127" t="s">
        <v>86</v>
      </c>
      <c r="B127">
        <f>B87*10000/B62</f>
        <v>0.12589564464901962</v>
      </c>
      <c r="C127">
        <f>C87*10000/C62</f>
        <v>0.221764378222892</v>
      </c>
      <c r="D127">
        <f>D87*10000/D62</f>
        <v>0.10570064482877574</v>
      </c>
      <c r="E127">
        <f>E87*10000/E62</f>
        <v>-0.08027123947030441</v>
      </c>
      <c r="F127">
        <f>F87*10000/F62</f>
        <v>-0.09617491514008593</v>
      </c>
      <c r="G127">
        <f>AVERAGE(C127:E127)</f>
        <v>0.08239792786045445</v>
      </c>
      <c r="H127">
        <f>STDEV(C127:E127)</f>
        <v>0.15236023448527158</v>
      </c>
      <c r="I127">
        <f>(B127*B4+C127*C4+D127*D4+E127*E4+F127*F4)/SUM(B4:F4)</f>
        <v>0.0648412776151256</v>
      </c>
    </row>
    <row r="128" spans="1:9" ht="12.75">
      <c r="A128" t="s">
        <v>87</v>
      </c>
      <c r="B128">
        <f>B88*10000/B62</f>
        <v>-0.629295854426813</v>
      </c>
      <c r="C128">
        <f>C88*10000/C62</f>
        <v>-0.2803692795960154</v>
      </c>
      <c r="D128">
        <f>D88*10000/D62</f>
        <v>-0.40656653630324463</v>
      </c>
      <c r="E128">
        <f>E88*10000/E62</f>
        <v>0.22186554521434068</v>
      </c>
      <c r="F128">
        <f>F88*10000/F62</f>
        <v>0.07168139096288752</v>
      </c>
      <c r="G128">
        <f>AVERAGE(C128:E128)</f>
        <v>-0.15502342356163978</v>
      </c>
      <c r="H128">
        <f>STDEV(C128:E128)</f>
        <v>0.33243857776869706</v>
      </c>
      <c r="I128">
        <f>(B128*B4+C128*C4+D128*D4+E128*E4+F128*F4)/SUM(B4:F4)</f>
        <v>-0.19336620812351957</v>
      </c>
    </row>
    <row r="129" spans="1:9" ht="12.75">
      <c r="A129" t="s">
        <v>88</v>
      </c>
      <c r="B129">
        <f>B89*10000/B62</f>
        <v>0.10374161812383732</v>
      </c>
      <c r="C129">
        <f>C89*10000/C62</f>
        <v>0.04683995341816246</v>
      </c>
      <c r="D129">
        <f>D89*10000/D62</f>
        <v>0.10589838815164256</v>
      </c>
      <c r="E129">
        <f>E89*10000/E62</f>
        <v>0.10808181518097837</v>
      </c>
      <c r="F129">
        <f>F89*10000/F62</f>
        <v>-0.0002848353940206629</v>
      </c>
      <c r="G129">
        <f>AVERAGE(C129:E129)</f>
        <v>0.08694005225026114</v>
      </c>
      <c r="H129">
        <f>STDEV(C129:E129)</f>
        <v>0.03474485980913102</v>
      </c>
      <c r="I129">
        <f>(B129*B4+C129*C4+D129*D4+E129*E4+F129*F4)/SUM(B4:F4)</f>
        <v>0.07772757801698237</v>
      </c>
    </row>
    <row r="130" spans="1:9" ht="12.75">
      <c r="A130" t="s">
        <v>89</v>
      </c>
      <c r="B130">
        <f>B90*10000/B62</f>
        <v>0.09934822296006407</v>
      </c>
      <c r="C130">
        <f>C90*10000/C62</f>
        <v>0.07523802621273346</v>
      </c>
      <c r="D130">
        <f>D90*10000/D62</f>
        <v>0.11899152201167032</v>
      </c>
      <c r="E130">
        <f>E90*10000/E62</f>
        <v>0.0026026173661521206</v>
      </c>
      <c r="F130">
        <f>F90*10000/F62</f>
        <v>0.3290262218397779</v>
      </c>
      <c r="G130">
        <f>AVERAGE(C130:E130)</f>
        <v>0.06561072186351863</v>
      </c>
      <c r="H130">
        <f>STDEV(C130:E130)</f>
        <v>0.05878867257321084</v>
      </c>
      <c r="I130">
        <f>(B130*B4+C130*C4+D130*D4+E130*E4+F130*F4)/SUM(B4:F4)</f>
        <v>0.10565714959126378</v>
      </c>
    </row>
    <row r="131" spans="1:9" ht="12.75">
      <c r="A131" t="s">
        <v>90</v>
      </c>
      <c r="B131">
        <f>B91*10000/B62</f>
        <v>0.009261318743057379</v>
      </c>
      <c r="C131">
        <f>C91*10000/C62</f>
        <v>-0.0008755511173586797</v>
      </c>
      <c r="D131">
        <f>D91*10000/D62</f>
        <v>0.00503289820400336</v>
      </c>
      <c r="E131">
        <f>E91*10000/E62</f>
        <v>0.05690930649604259</v>
      </c>
      <c r="F131">
        <f>F91*10000/F62</f>
        <v>0.04752241579586023</v>
      </c>
      <c r="G131">
        <f>AVERAGE(C131:E131)</f>
        <v>0.02035555119422909</v>
      </c>
      <c r="H131">
        <f>STDEV(C131:E131)</f>
        <v>0.03179402795092845</v>
      </c>
      <c r="I131">
        <f>(B131*B4+C131*C4+D131*D4+E131*E4+F131*F4)/SUM(B4:F4)</f>
        <v>0.0223794034776417</v>
      </c>
    </row>
    <row r="132" spans="1:9" ht="12.75">
      <c r="A132" t="s">
        <v>91</v>
      </c>
      <c r="B132">
        <f>B92*10000/B62</f>
        <v>-0.036923865368212204</v>
      </c>
      <c r="C132">
        <f>C92*10000/C62</f>
        <v>0.029743941214538595</v>
      </c>
      <c r="D132">
        <f>D92*10000/D62</f>
        <v>-0.021688412822682586</v>
      </c>
      <c r="E132">
        <f>E92*10000/E62</f>
        <v>0.06626837135065888</v>
      </c>
      <c r="F132">
        <f>F92*10000/F62</f>
        <v>0.016699584945033475</v>
      </c>
      <c r="G132">
        <f>AVERAGE(C132:E132)</f>
        <v>0.024774633247504965</v>
      </c>
      <c r="H132">
        <f>STDEV(C132:E132)</f>
        <v>0.04418845422485789</v>
      </c>
      <c r="I132">
        <f>(B132*B4+C132*C4+D132*D4+E132*E4+F132*F4)/SUM(B4:F4)</f>
        <v>0.014770561476737809</v>
      </c>
    </row>
    <row r="133" spans="1:9" ht="12.75">
      <c r="A133" t="s">
        <v>92</v>
      </c>
      <c r="B133">
        <f>B93*10000/B62</f>
        <v>0.07155826251336311</v>
      </c>
      <c r="C133">
        <f>C93*10000/C62</f>
        <v>0.07663242654273186</v>
      </c>
      <c r="D133">
        <f>D93*10000/D62</f>
        <v>0.07105417707576199</v>
      </c>
      <c r="E133">
        <f>E93*10000/E62</f>
        <v>0.08778439058623208</v>
      </c>
      <c r="F133">
        <f>F93*10000/F62</f>
        <v>0.059595356442196004</v>
      </c>
      <c r="G133">
        <f>AVERAGE(C133:E133)</f>
        <v>0.07849033140157531</v>
      </c>
      <c r="H133">
        <f>STDEV(C133:E133)</f>
        <v>0.00851844286679588</v>
      </c>
      <c r="I133">
        <f>(B133*B4+C133*C4+D133*D4+E133*E4+F133*F4)/SUM(B4:F4)</f>
        <v>0.07496512141127752</v>
      </c>
    </row>
    <row r="134" spans="1:9" ht="12.75">
      <c r="A134" t="s">
        <v>93</v>
      </c>
      <c r="B134">
        <f>B94*10000/B62</f>
        <v>0.007229893288453579</v>
      </c>
      <c r="C134">
        <f>C94*10000/C62</f>
        <v>0.006907106038246519</v>
      </c>
      <c r="D134">
        <f>D94*10000/D62</f>
        <v>0.009955528114909481</v>
      </c>
      <c r="E134">
        <f>E94*10000/E62</f>
        <v>-0.0009476464523054928</v>
      </c>
      <c r="F134">
        <f>F94*10000/F62</f>
        <v>-0.022197894161877136</v>
      </c>
      <c r="G134">
        <f>AVERAGE(C134:E134)</f>
        <v>0.005304995900283503</v>
      </c>
      <c r="H134">
        <f>STDEV(C134:E134)</f>
        <v>0.005625377461238824</v>
      </c>
      <c r="I134">
        <f>(B134*B4+C134*C4+D134*D4+E134*E4+F134*F4)/SUM(B4:F4)</f>
        <v>0.0019112896619090931</v>
      </c>
    </row>
    <row r="135" spans="1:9" ht="12.75">
      <c r="A135" t="s">
        <v>94</v>
      </c>
      <c r="B135">
        <f>B95*10000/B62</f>
        <v>-0.00272925680186905</v>
      </c>
      <c r="C135">
        <f>C95*10000/C62</f>
        <v>-0.002019804380622719</v>
      </c>
      <c r="D135">
        <f>D95*10000/D62</f>
        <v>-0.0026092423299296716</v>
      </c>
      <c r="E135">
        <f>E95*10000/E62</f>
        <v>0.0011548445299225407</v>
      </c>
      <c r="F135">
        <f>F95*10000/F62</f>
        <v>-0.0005702614889058348</v>
      </c>
      <c r="G135">
        <f>AVERAGE(C135:E135)</f>
        <v>-0.0011580673935432833</v>
      </c>
      <c r="H135">
        <f>STDEV(C135:E135)</f>
        <v>0.0020246062452495745</v>
      </c>
      <c r="I135">
        <f>(B135*B4+C135*C4+D135*D4+E135*E4+F135*F4)/SUM(B4:F4)</f>
        <v>-0.0013068155423377821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2005-08-11T08:30:41Z</cp:lastPrinted>
  <dcterms:created xsi:type="dcterms:W3CDTF">2005-08-11T08:30:41Z</dcterms:created>
  <dcterms:modified xsi:type="dcterms:W3CDTF">2005-08-11T10:50:59Z</dcterms:modified>
  <cp:category/>
  <cp:version/>
  <cp:contentType/>
  <cp:contentStatus/>
</cp:coreProperties>
</file>