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<sst xmlns="http://schemas.openxmlformats.org/spreadsheetml/2006/main" count="204" uniqueCount="98">
  <si>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12/08/2005       09:16:14</t>
  </si>
  <si>
    <t>LISSNER</t>
  </si>
  <si>
    <t>HCMQAP642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</si>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</sst>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191408"/>
        <c:axId val="58069489"/>
      </c:lineChart>
      <c:catAx>
        <c:axId val="51191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69489"/>
        <c:crosses val="autoZero"/>
        <c:auto val="1"/>
        <c:lblOffset val="100"/>
        <c:noMultiLvlLbl val="0"/>
      </c:catAx>
      <c:valAx>
        <c:axId val="5806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914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-0.00376</v>
      </c>
      <c r="D4" s="12">
        <v>-0.003757</v>
      </c>
      <c r="E4" s="12">
        <v>-0.003758</v>
      </c>
      <c r="F4" s="24">
        <v>-0.002089</v>
      </c>
      <c r="G4" s="34">
        <v>-0.011714</v>
      </c>
    </row>
    <row r="5" spans="1:7" ht="12.75" thickBot="1">
      <c r="A5" s="44" t="s">
        <v>13</v>
      </c>
      <c r="B5" s="45">
        <v>-1.617346</v>
      </c>
      <c r="C5" s="46">
        <v>-1.716668</v>
      </c>
      <c r="D5" s="46">
        <v>-0.261048</v>
      </c>
      <c r="E5" s="46">
        <v>1.121423</v>
      </c>
      <c r="F5" s="47">
        <v>3.289408</v>
      </c>
      <c r="G5" s="48">
        <v>1.74431</v>
      </c>
    </row>
    <row r="6" spans="1:7" ht="12.75" thickTop="1">
      <c r="A6" s="6" t="s">
        <v>14</v>
      </c>
      <c r="B6" s="39">
        <v>144.192</v>
      </c>
      <c r="C6" s="40">
        <v>-87.59363</v>
      </c>
      <c r="D6" s="40">
        <v>42.49085</v>
      </c>
      <c r="E6" s="40">
        <v>-163.2499</v>
      </c>
      <c r="F6" s="41">
        <v>219.1154</v>
      </c>
      <c r="G6" s="42">
        <v>0.0001373499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-1.907714</v>
      </c>
      <c r="C8" s="13">
        <v>-0.4835951</v>
      </c>
      <c r="D8" s="13">
        <v>0.07128354</v>
      </c>
      <c r="E8" s="13">
        <v>0.966299</v>
      </c>
      <c r="F8" s="25">
        <v>-7.662219</v>
      </c>
      <c r="G8" s="35">
        <v>-1.167006</v>
      </c>
    </row>
    <row r="9" spans="1:7" ht="12">
      <c r="A9" s="20" t="s">
        <v>17</v>
      </c>
      <c r="B9" s="29">
        <v>0.09095922</v>
      </c>
      <c r="C9" s="13">
        <v>-0.1558688</v>
      </c>
      <c r="D9" s="13">
        <v>0.3939309</v>
      </c>
      <c r="E9" s="13">
        <v>0.1446343</v>
      </c>
      <c r="F9" s="25">
        <v>-1.985962</v>
      </c>
      <c r="G9" s="35">
        <v>-0.1603711</v>
      </c>
    </row>
    <row r="10" spans="1:7" ht="12">
      <c r="A10" s="20" t="s">
        <v>18</v>
      </c>
      <c r="B10" s="29">
        <v>0.9172853</v>
      </c>
      <c r="C10" s="13">
        <v>-0.9452897</v>
      </c>
      <c r="D10" s="13">
        <v>-0.7477475</v>
      </c>
      <c r="E10" s="13">
        <v>-1.045926</v>
      </c>
      <c r="F10" s="25">
        <v>1.918035</v>
      </c>
      <c r="G10" s="35">
        <v>-0.2699253</v>
      </c>
    </row>
    <row r="11" spans="1:7" ht="12">
      <c r="A11" s="21" t="s">
        <v>19</v>
      </c>
      <c r="B11" s="31">
        <v>2.100119</v>
      </c>
      <c r="C11" s="15">
        <v>1.540399</v>
      </c>
      <c r="D11" s="15">
        <v>2.333224</v>
      </c>
      <c r="E11" s="15">
        <v>1.664447</v>
      </c>
      <c r="F11" s="27">
        <v>12.83486</v>
      </c>
      <c r="G11" s="37">
        <v>3.351902</v>
      </c>
    </row>
    <row r="12" spans="1:7" ht="12">
      <c r="A12" s="20" t="s">
        <v>20</v>
      </c>
      <c r="B12" s="29">
        <v>-0.5254579</v>
      </c>
      <c r="C12" s="13">
        <v>-0.3549109</v>
      </c>
      <c r="D12" s="13">
        <v>-0.006757208</v>
      </c>
      <c r="E12" s="13">
        <v>-0.07269702</v>
      </c>
      <c r="F12" s="25">
        <v>-1.039433</v>
      </c>
      <c r="G12" s="35">
        <v>-0.3194688</v>
      </c>
    </row>
    <row r="13" spans="1:7" ht="12">
      <c r="A13" s="20" t="s">
        <v>21</v>
      </c>
      <c r="B13" s="29">
        <v>0.1210033</v>
      </c>
      <c r="C13" s="13">
        <v>0.03139928</v>
      </c>
      <c r="D13" s="13">
        <v>0.074897</v>
      </c>
      <c r="E13" s="13">
        <v>0.02537754</v>
      </c>
      <c r="F13" s="25">
        <v>0.1141298</v>
      </c>
      <c r="G13" s="35">
        <v>0.06442402</v>
      </c>
    </row>
    <row r="14" spans="1:7" ht="12">
      <c r="A14" s="20" t="s">
        <v>22</v>
      </c>
      <c r="B14" s="29">
        <v>-0.1109108</v>
      </c>
      <c r="C14" s="13">
        <v>-0.07889057</v>
      </c>
      <c r="D14" s="13">
        <v>-0.05378774</v>
      </c>
      <c r="E14" s="13">
        <v>0.09039196</v>
      </c>
      <c r="F14" s="25">
        <v>0.05401067</v>
      </c>
      <c r="G14" s="35">
        <v>-0.01898776</v>
      </c>
    </row>
    <row r="15" spans="1:7" ht="12">
      <c r="A15" s="21" t="s">
        <v>23</v>
      </c>
      <c r="B15" s="31">
        <v>-0.4547818</v>
      </c>
      <c r="C15" s="15">
        <v>-0.1825377</v>
      </c>
      <c r="D15" s="15">
        <v>-0.07708857</v>
      </c>
      <c r="E15" s="15">
        <v>-0.1706861</v>
      </c>
      <c r="F15" s="27">
        <v>-0.5319569</v>
      </c>
      <c r="G15" s="37">
        <v>-0.2403999</v>
      </c>
    </row>
    <row r="16" spans="1:7" ht="12">
      <c r="A16" s="20" t="s">
        <v>24</v>
      </c>
      <c r="B16" s="29">
        <v>-0.000794854</v>
      </c>
      <c r="C16" s="13">
        <v>-0.02856366</v>
      </c>
      <c r="D16" s="13">
        <v>0.02109084</v>
      </c>
      <c r="E16" s="13">
        <v>-0.01539204</v>
      </c>
      <c r="F16" s="25">
        <v>-0.05232531</v>
      </c>
      <c r="G16" s="35">
        <v>-0.01261705</v>
      </c>
    </row>
    <row r="17" spans="1:7" ht="12">
      <c r="A17" s="20" t="s">
        <v>25</v>
      </c>
      <c r="B17" s="29">
        <v>-0.01922657</v>
      </c>
      <c r="C17" s="13">
        <v>-0.02356719</v>
      </c>
      <c r="D17" s="13">
        <v>-0.01414288</v>
      </c>
      <c r="E17" s="13">
        <v>-0.02781031</v>
      </c>
      <c r="F17" s="25">
        <v>-0.006053501</v>
      </c>
      <c r="G17" s="35">
        <v>-0.01935267</v>
      </c>
    </row>
    <row r="18" spans="1:7" ht="12">
      <c r="A18" s="20" t="s">
        <v>26</v>
      </c>
      <c r="B18" s="29">
        <v>-0.008691707</v>
      </c>
      <c r="C18" s="13">
        <v>0.05439404</v>
      </c>
      <c r="D18" s="13">
        <v>0.009291247</v>
      </c>
      <c r="E18" s="13">
        <v>0.0823591</v>
      </c>
      <c r="F18" s="25">
        <v>-0.03290016</v>
      </c>
      <c r="G18" s="35">
        <v>0.02948493</v>
      </c>
    </row>
    <row r="19" spans="1:7" ht="12">
      <c r="A19" s="21" t="s">
        <v>27</v>
      </c>
      <c r="B19" s="31">
        <v>-0.2059212</v>
      </c>
      <c r="C19" s="15">
        <v>-0.196079</v>
      </c>
      <c r="D19" s="15">
        <v>-0.2132959</v>
      </c>
      <c r="E19" s="15">
        <v>-0.2076049</v>
      </c>
      <c r="F19" s="27">
        <v>-0.138371</v>
      </c>
      <c r="G19" s="37">
        <v>-0.1966991</v>
      </c>
    </row>
    <row r="20" spans="1:7" ht="12.75" thickBot="1">
      <c r="A20" s="44" t="s">
        <v>28</v>
      </c>
      <c r="B20" s="45">
        <v>0.003554507</v>
      </c>
      <c r="C20" s="46">
        <v>0.005389409</v>
      </c>
      <c r="D20" s="46">
        <v>0.007149424</v>
      </c>
      <c r="E20" s="46">
        <v>0.001459008</v>
      </c>
      <c r="F20" s="47">
        <v>-0.002275521</v>
      </c>
      <c r="G20" s="48">
        <v>0.00357703</v>
      </c>
    </row>
    <row r="21" spans="1:7" ht="12.75" thickTop="1">
      <c r="A21" s="6" t="s">
        <v>29</v>
      </c>
      <c r="B21" s="39">
        <v>-45.56915</v>
      </c>
      <c r="C21" s="40">
        <v>77.47812</v>
      </c>
      <c r="D21" s="40">
        <v>-48.01207</v>
      </c>
      <c r="E21" s="40">
        <v>8.078355</v>
      </c>
      <c r="F21" s="41">
        <v>-18.38643</v>
      </c>
      <c r="G21" s="43">
        <v>0.0006344125</v>
      </c>
    </row>
    <row r="22" spans="1:7" ht="12">
      <c r="A22" s="20" t="s">
        <v>30</v>
      </c>
      <c r="B22" s="29">
        <v>-32.34703</v>
      </c>
      <c r="C22" s="13">
        <v>-34.3335</v>
      </c>
      <c r="D22" s="13">
        <v>-5.220961</v>
      </c>
      <c r="E22" s="13">
        <v>22.4285</v>
      </c>
      <c r="F22" s="25">
        <v>65.78911</v>
      </c>
      <c r="G22" s="36">
        <v>0</v>
      </c>
    </row>
    <row r="23" spans="1:7" ht="12">
      <c r="A23" s="20" t="s">
        <v>31</v>
      </c>
      <c r="B23" s="29">
        <v>-2.300573</v>
      </c>
      <c r="C23" s="13">
        <v>1.554258</v>
      </c>
      <c r="D23" s="13">
        <v>2.388654</v>
      </c>
      <c r="E23" s="13">
        <v>2.722451</v>
      </c>
      <c r="F23" s="25">
        <v>8.336111</v>
      </c>
      <c r="G23" s="35">
        <v>2.385479</v>
      </c>
    </row>
    <row r="24" spans="1:7" ht="12">
      <c r="A24" s="20" t="s">
        <v>32</v>
      </c>
      <c r="B24" s="49">
        <v>0.7861805</v>
      </c>
      <c r="C24" s="50">
        <v>6.592316</v>
      </c>
      <c r="D24" s="50">
        <v>4.705605</v>
      </c>
      <c r="E24" s="50">
        <v>3.794373</v>
      </c>
      <c r="F24" s="51">
        <v>-0.8212029</v>
      </c>
      <c r="G24" s="35">
        <v>3.634993</v>
      </c>
    </row>
    <row r="25" spans="1:7" ht="12">
      <c r="A25" s="20" t="s">
        <v>33</v>
      </c>
      <c r="B25" s="29">
        <v>-1.415627</v>
      </c>
      <c r="C25" s="13">
        <v>1.201921</v>
      </c>
      <c r="D25" s="13">
        <v>0.5417583</v>
      </c>
      <c r="E25" s="13">
        <v>0.6198079</v>
      </c>
      <c r="F25" s="25">
        <v>-0.6666489</v>
      </c>
      <c r="G25" s="35">
        <v>0.2749212</v>
      </c>
    </row>
    <row r="26" spans="1:7" ht="12">
      <c r="A26" s="21" t="s">
        <v>34</v>
      </c>
      <c r="B26" s="31">
        <v>-0.02065979</v>
      </c>
      <c r="C26" s="15">
        <v>-0.8230976</v>
      </c>
      <c r="D26" s="15">
        <v>-0.4935566</v>
      </c>
      <c r="E26" s="15">
        <v>-0.2432353</v>
      </c>
      <c r="F26" s="27">
        <v>1.839044</v>
      </c>
      <c r="G26" s="37">
        <v>-0.1324175</v>
      </c>
    </row>
    <row r="27" spans="1:7" ht="12">
      <c r="A27" s="20" t="s">
        <v>35</v>
      </c>
      <c r="B27" s="29">
        <v>-0.1378676</v>
      </c>
      <c r="C27" s="13">
        <v>-0.2071973</v>
      </c>
      <c r="D27" s="13">
        <v>0.03162107</v>
      </c>
      <c r="E27" s="13">
        <v>0.2574327</v>
      </c>
      <c r="F27" s="25">
        <v>0.6001899</v>
      </c>
      <c r="G27" s="35">
        <v>0.07998339</v>
      </c>
    </row>
    <row r="28" spans="1:7" ht="12">
      <c r="A28" s="20" t="s">
        <v>36</v>
      </c>
      <c r="B28" s="29">
        <v>-0.147014</v>
      </c>
      <c r="C28" s="13">
        <v>0.7164351</v>
      </c>
      <c r="D28" s="13">
        <v>0.4663715</v>
      </c>
      <c r="E28" s="13">
        <v>0.3437514</v>
      </c>
      <c r="F28" s="25">
        <v>-0.09737722</v>
      </c>
      <c r="G28" s="35">
        <v>0.3330199</v>
      </c>
    </row>
    <row r="29" spans="1:7" ht="12">
      <c r="A29" s="20" t="s">
        <v>37</v>
      </c>
      <c r="B29" s="29">
        <v>0.06509631</v>
      </c>
      <c r="C29" s="13">
        <v>0.12206</v>
      </c>
      <c r="D29" s="13">
        <v>0.004476502</v>
      </c>
      <c r="E29" s="13">
        <v>-0.0819958</v>
      </c>
      <c r="F29" s="25">
        <v>0.002263986</v>
      </c>
      <c r="G29" s="35">
        <v>0.02044145</v>
      </c>
    </row>
    <row r="30" spans="1:7" ht="12">
      <c r="A30" s="21" t="s">
        <v>38</v>
      </c>
      <c r="B30" s="31">
        <v>0.09683795</v>
      </c>
      <c r="C30" s="15">
        <v>-0.02710722</v>
      </c>
      <c r="D30" s="15">
        <v>-0.04114549</v>
      </c>
      <c r="E30" s="15">
        <v>0.0263456</v>
      </c>
      <c r="F30" s="27">
        <v>0.2263741</v>
      </c>
      <c r="G30" s="37">
        <v>0.03418357</v>
      </c>
    </row>
    <row r="31" spans="1:7" ht="12">
      <c r="A31" s="20" t="s">
        <v>39</v>
      </c>
      <c r="B31" s="29">
        <v>-0.01529917</v>
      </c>
      <c r="C31" s="13">
        <v>-0.0268965</v>
      </c>
      <c r="D31" s="13">
        <v>-0.01825571</v>
      </c>
      <c r="E31" s="13">
        <v>-0.02772149</v>
      </c>
      <c r="F31" s="25">
        <v>0.02242214</v>
      </c>
      <c r="G31" s="35">
        <v>-0.01674666</v>
      </c>
    </row>
    <row r="32" spans="1:7" ht="12">
      <c r="A32" s="20" t="s">
        <v>40</v>
      </c>
      <c r="B32" s="29">
        <v>-0.005794528</v>
      </c>
      <c r="C32" s="13">
        <v>0.07397253</v>
      </c>
      <c r="D32" s="13">
        <v>0.04065707</v>
      </c>
      <c r="E32" s="13">
        <v>0.03185247</v>
      </c>
      <c r="F32" s="25">
        <v>0.01291214</v>
      </c>
      <c r="G32" s="35">
        <v>0.03613339</v>
      </c>
    </row>
    <row r="33" spans="1:7" ht="12">
      <c r="A33" s="20" t="s">
        <v>41</v>
      </c>
      <c r="B33" s="29">
        <v>0.08765488</v>
      </c>
      <c r="C33" s="13">
        <v>0.03000663</v>
      </c>
      <c r="D33" s="13">
        <v>0.07538342</v>
      </c>
      <c r="E33" s="13">
        <v>0.04861071</v>
      </c>
      <c r="F33" s="25">
        <v>0.06076188</v>
      </c>
      <c r="G33" s="35">
        <v>0.05783967</v>
      </c>
    </row>
    <row r="34" spans="1:7" ht="12">
      <c r="A34" s="21" t="s">
        <v>42</v>
      </c>
      <c r="B34" s="31">
        <v>0.008244091</v>
      </c>
      <c r="C34" s="15">
        <v>-0.0003930783</v>
      </c>
      <c r="D34" s="15">
        <v>-0.00443222</v>
      </c>
      <c r="E34" s="15">
        <v>0.002885227</v>
      </c>
      <c r="F34" s="27">
        <v>-0.02883584</v>
      </c>
      <c r="G34" s="37">
        <v>-0.003130498</v>
      </c>
    </row>
    <row r="35" spans="1:7" ht="12.75" thickBot="1">
      <c r="A35" s="22" t="s">
        <v>43</v>
      </c>
      <c r="B35" s="32">
        <v>-0.006612361</v>
      </c>
      <c r="C35" s="16">
        <v>0.001480574</v>
      </c>
      <c r="D35" s="16">
        <v>0.001131879</v>
      </c>
      <c r="E35" s="16">
        <v>-0.002220686</v>
      </c>
      <c r="F35" s="28">
        <v>0.005295151</v>
      </c>
      <c r="G35" s="38">
        <v>-0.0001535382</v>
      </c>
    </row>
    <row r="36" spans="1:7" ht="12">
      <c r="A36" s="4" t="s">
        <v>44</v>
      </c>
      <c r="B36" s="3">
        <v>22.27478</v>
      </c>
      <c r="C36" s="3">
        <v>22.27783</v>
      </c>
      <c r="D36" s="3">
        <v>22.29004</v>
      </c>
      <c r="E36" s="3">
        <v>22.29309</v>
      </c>
      <c r="F36" s="3">
        <v>22.3053</v>
      </c>
      <c r="G36" s="3"/>
    </row>
    <row r="37" spans="1:6" ht="12">
      <c r="A37" s="4" t="s">
        <v>45</v>
      </c>
      <c r="B37" s="2">
        <v>-0.3957113</v>
      </c>
      <c r="C37" s="2">
        <v>-0.3631592</v>
      </c>
      <c r="D37" s="2">
        <v>-0.3417969</v>
      </c>
      <c r="E37" s="2">
        <v>-0.3331502</v>
      </c>
      <c r="F37" s="2">
        <v>-0.323995</v>
      </c>
    </row>
    <row r="38" spans="1:7" ht="12">
      <c r="A38" s="4" t="s">
        <v>53</v>
      </c>
      <c r="B38" s="2">
        <v>-0.0002453744</v>
      </c>
      <c r="C38" s="2">
        <v>0.0001493596</v>
      </c>
      <c r="D38" s="2">
        <v>-7.227703E-05</v>
      </c>
      <c r="E38" s="2">
        <v>0.0002774927</v>
      </c>
      <c r="F38" s="2">
        <v>-0.0003722744</v>
      </c>
      <c r="G38" s="2">
        <v>0.0002236802</v>
      </c>
    </row>
    <row r="39" spans="1:7" ht="12.75" thickBot="1">
      <c r="A39" s="4" t="s">
        <v>54</v>
      </c>
      <c r="B39" s="2">
        <v>7.667385E-05</v>
      </c>
      <c r="C39" s="2">
        <v>-0.0001312</v>
      </c>
      <c r="D39" s="2">
        <v>8.158278E-05</v>
      </c>
      <c r="E39" s="2">
        <v>-1.435558E-05</v>
      </c>
      <c r="F39" s="2">
        <v>3.370609E-05</v>
      </c>
      <c r="G39" s="2">
        <v>0.0007018074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3.117049</v>
      </c>
      <c r="F40" s="17" t="s">
        <v>48</v>
      </c>
      <c r="G40" s="8">
        <v>55.098129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</v>
      </c>
      <c r="D4">
        <v>0.003757</v>
      </c>
      <c r="E4">
        <v>0.003758</v>
      </c>
      <c r="F4">
        <v>0.002089</v>
      </c>
      <c r="G4">
        <v>0.011714</v>
      </c>
    </row>
    <row r="5" spans="1:7" ht="12.75">
      <c r="A5" t="s">
        <v>13</v>
      </c>
      <c r="B5">
        <v>-1.617346</v>
      </c>
      <c r="C5">
        <v>-1.716668</v>
      </c>
      <c r="D5">
        <v>-0.261048</v>
      </c>
      <c r="E5">
        <v>1.121423</v>
      </c>
      <c r="F5">
        <v>3.289408</v>
      </c>
      <c r="G5">
        <v>1.74431</v>
      </c>
    </row>
    <row r="6" spans="1:7" ht="12.75">
      <c r="A6" t="s">
        <v>14</v>
      </c>
      <c r="B6" s="52">
        <v>144.192</v>
      </c>
      <c r="C6" s="52">
        <v>-87.59363</v>
      </c>
      <c r="D6" s="52">
        <v>42.49085</v>
      </c>
      <c r="E6" s="52">
        <v>-163.2499</v>
      </c>
      <c r="F6" s="52">
        <v>219.1154</v>
      </c>
      <c r="G6" s="52">
        <v>0.0001373499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-1.907714</v>
      </c>
      <c r="C8" s="52">
        <v>-0.4835951</v>
      </c>
      <c r="D8" s="52">
        <v>0.07128354</v>
      </c>
      <c r="E8" s="52">
        <v>0.966299</v>
      </c>
      <c r="F8" s="52">
        <v>-7.662219</v>
      </c>
      <c r="G8" s="52">
        <v>-1.167006</v>
      </c>
    </row>
    <row r="9" spans="1:7" ht="12.75">
      <c r="A9" t="s">
        <v>17</v>
      </c>
      <c r="B9" s="52">
        <v>0.09095922</v>
      </c>
      <c r="C9" s="52">
        <v>-0.1558688</v>
      </c>
      <c r="D9" s="52">
        <v>0.3939309</v>
      </c>
      <c r="E9" s="52">
        <v>0.1446343</v>
      </c>
      <c r="F9" s="52">
        <v>-1.985962</v>
      </c>
      <c r="G9" s="52">
        <v>-0.1603711</v>
      </c>
    </row>
    <row r="10" spans="1:7" ht="12.75">
      <c r="A10" t="s">
        <v>18</v>
      </c>
      <c r="B10" s="52">
        <v>0.9172853</v>
      </c>
      <c r="C10" s="52">
        <v>-0.9452897</v>
      </c>
      <c r="D10" s="52">
        <v>-0.7477475</v>
      </c>
      <c r="E10" s="52">
        <v>-1.045926</v>
      </c>
      <c r="F10" s="52">
        <v>1.918035</v>
      </c>
      <c r="G10" s="52">
        <v>-0.2699253</v>
      </c>
    </row>
    <row r="11" spans="1:7" ht="12.75">
      <c r="A11" t="s">
        <v>19</v>
      </c>
      <c r="B11" s="52">
        <v>2.100119</v>
      </c>
      <c r="C11" s="52">
        <v>1.540399</v>
      </c>
      <c r="D11" s="52">
        <v>2.333224</v>
      </c>
      <c r="E11" s="52">
        <v>1.664447</v>
      </c>
      <c r="F11" s="52">
        <v>12.83486</v>
      </c>
      <c r="G11" s="52">
        <v>3.351902</v>
      </c>
    </row>
    <row r="12" spans="1:7" ht="12.75">
      <c r="A12" t="s">
        <v>20</v>
      </c>
      <c r="B12" s="52">
        <v>-0.5254579</v>
      </c>
      <c r="C12" s="52">
        <v>-0.3549109</v>
      </c>
      <c r="D12" s="52">
        <v>-0.006757208</v>
      </c>
      <c r="E12" s="52">
        <v>-0.07269702</v>
      </c>
      <c r="F12" s="52">
        <v>-1.039433</v>
      </c>
      <c r="G12" s="52">
        <v>-0.3194688</v>
      </c>
    </row>
    <row r="13" spans="1:7" ht="12.75">
      <c r="A13" t="s">
        <v>21</v>
      </c>
      <c r="B13" s="52">
        <v>0.1210033</v>
      </c>
      <c r="C13" s="52">
        <v>0.03139928</v>
      </c>
      <c r="D13" s="52">
        <v>0.074897</v>
      </c>
      <c r="E13" s="52">
        <v>0.02537754</v>
      </c>
      <c r="F13" s="52">
        <v>0.1141298</v>
      </c>
      <c r="G13" s="52">
        <v>0.06442402</v>
      </c>
    </row>
    <row r="14" spans="1:7" ht="12.75">
      <c r="A14" t="s">
        <v>22</v>
      </c>
      <c r="B14" s="52">
        <v>-0.1109108</v>
      </c>
      <c r="C14" s="52">
        <v>-0.07889057</v>
      </c>
      <c r="D14" s="52">
        <v>-0.05378774</v>
      </c>
      <c r="E14" s="52">
        <v>0.09039196</v>
      </c>
      <c r="F14" s="52">
        <v>0.05401067</v>
      </c>
      <c r="G14" s="52">
        <v>-0.01898776</v>
      </c>
    </row>
    <row r="15" spans="1:7" ht="12.75">
      <c r="A15" t="s">
        <v>23</v>
      </c>
      <c r="B15" s="52">
        <v>-0.4547818</v>
      </c>
      <c r="C15" s="52">
        <v>-0.1825377</v>
      </c>
      <c r="D15" s="52">
        <v>-0.07708857</v>
      </c>
      <c r="E15" s="52">
        <v>-0.1706861</v>
      </c>
      <c r="F15" s="52">
        <v>-0.5319569</v>
      </c>
      <c r="G15" s="52">
        <v>-0.2403999</v>
      </c>
    </row>
    <row r="16" spans="1:7" ht="12.75">
      <c r="A16" t="s">
        <v>24</v>
      </c>
      <c r="B16" s="52">
        <v>-0.000794854</v>
      </c>
      <c r="C16" s="52">
        <v>-0.02856366</v>
      </c>
      <c r="D16" s="52">
        <v>0.02109084</v>
      </c>
      <c r="E16" s="52">
        <v>-0.01539204</v>
      </c>
      <c r="F16" s="52">
        <v>-0.05232531</v>
      </c>
      <c r="G16" s="52">
        <v>-0.01261705</v>
      </c>
    </row>
    <row r="17" spans="1:7" ht="12.75">
      <c r="A17" t="s">
        <v>25</v>
      </c>
      <c r="B17" s="52">
        <v>-0.01922657</v>
      </c>
      <c r="C17" s="52">
        <v>-0.02356719</v>
      </c>
      <c r="D17" s="52">
        <v>-0.01414288</v>
      </c>
      <c r="E17" s="52">
        <v>-0.02781031</v>
      </c>
      <c r="F17" s="52">
        <v>-0.006053501</v>
      </c>
      <c r="G17" s="52">
        <v>-0.01935267</v>
      </c>
    </row>
    <row r="18" spans="1:7" ht="12.75">
      <c r="A18" t="s">
        <v>26</v>
      </c>
      <c r="B18" s="52">
        <v>-0.008691707</v>
      </c>
      <c r="C18" s="52">
        <v>0.05439404</v>
      </c>
      <c r="D18" s="52">
        <v>0.009291247</v>
      </c>
      <c r="E18" s="52">
        <v>0.0823591</v>
      </c>
      <c r="F18" s="52">
        <v>-0.03290016</v>
      </c>
      <c r="G18" s="52">
        <v>0.02948493</v>
      </c>
    </row>
    <row r="19" spans="1:7" ht="12.75">
      <c r="A19" t="s">
        <v>27</v>
      </c>
      <c r="B19" s="52">
        <v>-0.2059212</v>
      </c>
      <c r="C19" s="52">
        <v>-0.196079</v>
      </c>
      <c r="D19" s="52">
        <v>-0.2132959</v>
      </c>
      <c r="E19" s="52">
        <v>-0.2076049</v>
      </c>
      <c r="F19" s="52">
        <v>-0.138371</v>
      </c>
      <c r="G19" s="52">
        <v>-0.1966991</v>
      </c>
    </row>
    <row r="20" spans="1:7" ht="12.75">
      <c r="A20" t="s">
        <v>28</v>
      </c>
      <c r="B20" s="52">
        <v>0.003554507</v>
      </c>
      <c r="C20" s="52">
        <v>0.005389409</v>
      </c>
      <c r="D20" s="52">
        <v>0.007149424</v>
      </c>
      <c r="E20" s="52">
        <v>0.001459008</v>
      </c>
      <c r="F20" s="52">
        <v>-0.002275521</v>
      </c>
      <c r="G20" s="52">
        <v>0.00357703</v>
      </c>
    </row>
    <row r="21" spans="1:7" ht="12.75">
      <c r="A21" t="s">
        <v>29</v>
      </c>
      <c r="B21" s="52">
        <v>-45.56915</v>
      </c>
      <c r="C21" s="52">
        <v>77.47812</v>
      </c>
      <c r="D21" s="52">
        <v>-48.01207</v>
      </c>
      <c r="E21" s="52">
        <v>8.078355</v>
      </c>
      <c r="F21" s="52">
        <v>-18.38643</v>
      </c>
      <c r="G21" s="52">
        <v>0.0006344125</v>
      </c>
    </row>
    <row r="22" spans="1:7" ht="12.75">
      <c r="A22" t="s">
        <v>30</v>
      </c>
      <c r="B22" s="52">
        <v>-32.34703</v>
      </c>
      <c r="C22" s="52">
        <v>-34.3335</v>
      </c>
      <c r="D22" s="52">
        <v>-5.220961</v>
      </c>
      <c r="E22" s="52">
        <v>22.4285</v>
      </c>
      <c r="F22" s="52">
        <v>65.78911</v>
      </c>
      <c r="G22" s="52">
        <v>0</v>
      </c>
    </row>
    <row r="23" spans="1:7" ht="12.75">
      <c r="A23" t="s">
        <v>31</v>
      </c>
      <c r="B23" s="52">
        <v>-2.300573</v>
      </c>
      <c r="C23" s="52">
        <v>1.554258</v>
      </c>
      <c r="D23" s="52">
        <v>2.388654</v>
      </c>
      <c r="E23" s="52">
        <v>2.722451</v>
      </c>
      <c r="F23" s="52">
        <v>8.336111</v>
      </c>
      <c r="G23" s="52">
        <v>2.385479</v>
      </c>
    </row>
    <row r="24" spans="1:7" ht="12.75">
      <c r="A24" t="s">
        <v>32</v>
      </c>
      <c r="B24" s="52">
        <v>0.7861805</v>
      </c>
      <c r="C24" s="52">
        <v>6.592316</v>
      </c>
      <c r="D24" s="52">
        <v>4.705605</v>
      </c>
      <c r="E24" s="52">
        <v>3.794373</v>
      </c>
      <c r="F24" s="52">
        <v>-0.8212029</v>
      </c>
      <c r="G24" s="52">
        <v>3.634993</v>
      </c>
    </row>
    <row r="25" spans="1:7" ht="12.75">
      <c r="A25" t="s">
        <v>33</v>
      </c>
      <c r="B25" s="52">
        <v>-1.415627</v>
      </c>
      <c r="C25" s="52">
        <v>1.201921</v>
      </c>
      <c r="D25" s="52">
        <v>0.5417583</v>
      </c>
      <c r="E25" s="52">
        <v>0.6198079</v>
      </c>
      <c r="F25" s="52">
        <v>-0.6666489</v>
      </c>
      <c r="G25" s="52">
        <v>0.2749212</v>
      </c>
    </row>
    <row r="26" spans="1:7" ht="12.75">
      <c r="A26" t="s">
        <v>34</v>
      </c>
      <c r="B26" s="52">
        <v>-0.02065979</v>
      </c>
      <c r="C26" s="52">
        <v>-0.8230976</v>
      </c>
      <c r="D26" s="52">
        <v>-0.4935566</v>
      </c>
      <c r="E26" s="52">
        <v>-0.2432353</v>
      </c>
      <c r="F26" s="52">
        <v>1.839044</v>
      </c>
      <c r="G26" s="52">
        <v>-0.1324175</v>
      </c>
    </row>
    <row r="27" spans="1:7" ht="12.75">
      <c r="A27" t="s">
        <v>35</v>
      </c>
      <c r="B27" s="52">
        <v>-0.1378676</v>
      </c>
      <c r="C27" s="52">
        <v>-0.2071973</v>
      </c>
      <c r="D27" s="52">
        <v>0.03162107</v>
      </c>
      <c r="E27" s="52">
        <v>0.2574327</v>
      </c>
      <c r="F27" s="52">
        <v>0.6001899</v>
      </c>
      <c r="G27" s="52">
        <v>0.07998339</v>
      </c>
    </row>
    <row r="28" spans="1:7" ht="12.75">
      <c r="A28" t="s">
        <v>36</v>
      </c>
      <c r="B28" s="52">
        <v>-0.147014</v>
      </c>
      <c r="C28" s="52">
        <v>0.7164351</v>
      </c>
      <c r="D28" s="52">
        <v>0.4663715</v>
      </c>
      <c r="E28" s="52">
        <v>0.3437514</v>
      </c>
      <c r="F28" s="52">
        <v>-0.09737722</v>
      </c>
      <c r="G28" s="52">
        <v>0.3330199</v>
      </c>
    </row>
    <row r="29" spans="1:7" ht="12.75">
      <c r="A29" t="s">
        <v>37</v>
      </c>
      <c r="B29" s="52">
        <v>0.06509631</v>
      </c>
      <c r="C29" s="52">
        <v>0.12206</v>
      </c>
      <c r="D29" s="52">
        <v>0.004476502</v>
      </c>
      <c r="E29" s="52">
        <v>-0.0819958</v>
      </c>
      <c r="F29" s="52">
        <v>0.002263986</v>
      </c>
      <c r="G29" s="52">
        <v>0.02044145</v>
      </c>
    </row>
    <row r="30" spans="1:7" ht="12.75">
      <c r="A30" t="s">
        <v>38</v>
      </c>
      <c r="B30" s="52">
        <v>0.09683795</v>
      </c>
      <c r="C30" s="52">
        <v>-0.02710722</v>
      </c>
      <c r="D30" s="52">
        <v>-0.04114549</v>
      </c>
      <c r="E30" s="52">
        <v>0.0263456</v>
      </c>
      <c r="F30" s="52">
        <v>0.2263741</v>
      </c>
      <c r="G30" s="52">
        <v>0.03418357</v>
      </c>
    </row>
    <row r="31" spans="1:7" ht="12.75">
      <c r="A31" t="s">
        <v>39</v>
      </c>
      <c r="B31" s="52">
        <v>-0.01529917</v>
      </c>
      <c r="C31" s="52">
        <v>-0.0268965</v>
      </c>
      <c r="D31" s="52">
        <v>-0.01825571</v>
      </c>
      <c r="E31" s="52">
        <v>-0.02772149</v>
      </c>
      <c r="F31" s="52">
        <v>0.02242214</v>
      </c>
      <c r="G31" s="52">
        <v>-0.01674666</v>
      </c>
    </row>
    <row r="32" spans="1:7" ht="12.75">
      <c r="A32" t="s">
        <v>40</v>
      </c>
      <c r="B32" s="52">
        <v>-0.005794528</v>
      </c>
      <c r="C32" s="52">
        <v>0.07397253</v>
      </c>
      <c r="D32" s="52">
        <v>0.04065707</v>
      </c>
      <c r="E32" s="52">
        <v>0.03185247</v>
      </c>
      <c r="F32" s="52">
        <v>0.01291214</v>
      </c>
      <c r="G32" s="52">
        <v>0.03613339</v>
      </c>
    </row>
    <row r="33" spans="1:7" ht="12.75">
      <c r="A33" t="s">
        <v>41</v>
      </c>
      <c r="B33" s="52">
        <v>0.08765488</v>
      </c>
      <c r="C33" s="52">
        <v>0.03000663</v>
      </c>
      <c r="D33" s="52">
        <v>0.07538342</v>
      </c>
      <c r="E33" s="52">
        <v>0.04861071</v>
      </c>
      <c r="F33" s="52">
        <v>0.06076188</v>
      </c>
      <c r="G33" s="52">
        <v>0.05783967</v>
      </c>
    </row>
    <row r="34" spans="1:7" ht="12.75">
      <c r="A34" t="s">
        <v>42</v>
      </c>
      <c r="B34" s="52">
        <v>0.008244091</v>
      </c>
      <c r="C34" s="52">
        <v>-0.0003930783</v>
      </c>
      <c r="D34" s="52">
        <v>-0.00443222</v>
      </c>
      <c r="E34" s="52">
        <v>0.002885227</v>
      </c>
      <c r="F34" s="52">
        <v>-0.02883584</v>
      </c>
      <c r="G34" s="52">
        <v>-0.003130498</v>
      </c>
    </row>
    <row r="35" spans="1:7" ht="12.75">
      <c r="A35" t="s">
        <v>43</v>
      </c>
      <c r="B35" s="52">
        <v>-0.006612361</v>
      </c>
      <c r="C35" s="52">
        <v>0.001480574</v>
      </c>
      <c r="D35" s="52">
        <v>0.001131879</v>
      </c>
      <c r="E35" s="52">
        <v>-0.002220686</v>
      </c>
      <c r="F35" s="52">
        <v>0.005295151</v>
      </c>
      <c r="G35" s="52">
        <v>-0.0001535382</v>
      </c>
    </row>
    <row r="36" spans="1:6" ht="12.75">
      <c r="A36" t="s">
        <v>44</v>
      </c>
      <c r="B36" s="52">
        <v>22.27478</v>
      </c>
      <c r="C36" s="52">
        <v>22.27783</v>
      </c>
      <c r="D36" s="52">
        <v>22.29004</v>
      </c>
      <c r="E36" s="52">
        <v>22.29309</v>
      </c>
      <c r="F36" s="52">
        <v>22.3053</v>
      </c>
    </row>
    <row r="37" spans="1:6" ht="12.75">
      <c r="A37" t="s">
        <v>45</v>
      </c>
      <c r="B37" s="52">
        <v>-0.3957113</v>
      </c>
      <c r="C37" s="52">
        <v>-0.3631592</v>
      </c>
      <c r="D37" s="52">
        <v>-0.3417969</v>
      </c>
      <c r="E37" s="52">
        <v>-0.3331502</v>
      </c>
      <c r="F37" s="52">
        <v>-0.323995</v>
      </c>
    </row>
    <row r="38" spans="1:7" ht="12.75">
      <c r="A38" t="s">
        <v>55</v>
      </c>
      <c r="B38" s="52">
        <v>-0.0002453744</v>
      </c>
      <c r="C38" s="52">
        <v>0.0001493596</v>
      </c>
      <c r="D38" s="52">
        <v>-7.227703E-05</v>
      </c>
      <c r="E38" s="52">
        <v>0.0002774927</v>
      </c>
      <c r="F38" s="52">
        <v>-0.0003722744</v>
      </c>
      <c r="G38" s="52">
        <v>0.0002236802</v>
      </c>
    </row>
    <row r="39" spans="1:7" ht="12.75">
      <c r="A39" t="s">
        <v>56</v>
      </c>
      <c r="B39" s="52">
        <v>7.667385E-05</v>
      </c>
      <c r="C39" s="52">
        <v>-0.0001312</v>
      </c>
      <c r="D39" s="52">
        <v>8.158278E-05</v>
      </c>
      <c r="E39" s="52">
        <v>-1.435558E-05</v>
      </c>
      <c r="F39" s="52">
        <v>3.370609E-05</v>
      </c>
      <c r="G39" s="52">
        <v>0.0007018074</v>
      </c>
    </row>
    <row r="40" spans="2:7" ht="12.75">
      <c r="B40" t="s">
        <v>46</v>
      </c>
      <c r="C40">
        <v>-0.003758</v>
      </c>
      <c r="D40" t="s">
        <v>47</v>
      </c>
      <c r="E40">
        <v>3.117049</v>
      </c>
      <c r="F40" t="s">
        <v>48</v>
      </c>
      <c r="G40">
        <v>55.098129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-0.0002453744171055643</v>
      </c>
      <c r="C50">
        <f>-0.017/(C7*C7+C22*C22)*(C21*C22+C6*C7)</f>
        <v>0.0001493596265204336</v>
      </c>
      <c r="D50">
        <f>-0.017/(D7*D7+D22*D22)*(D21*D22+D6*D7)</f>
        <v>-7.227703905306108E-05</v>
      </c>
      <c r="E50">
        <f>-0.017/(E7*E7+E22*E22)*(E21*E22+E6*E7)</f>
        <v>0.0002774926325922169</v>
      </c>
      <c r="F50">
        <f>-0.017/(F7*F7+F22*F22)*(F21*F22+F6*F7)</f>
        <v>-0.0003722744306248725</v>
      </c>
      <c r="G50">
        <f>(B50*B$4+C50*C$4+D50*D$4+E50*E$4+F50*F$4)/SUM(B$4:F$4)</f>
        <v>7.220291104262821E-08</v>
      </c>
    </row>
    <row r="51" spans="1:7" ht="12.75">
      <c r="A51" t="s">
        <v>59</v>
      </c>
      <c r="B51">
        <f>-0.017/(B7*B7+B22*B22)*(B21*B7-B6*B22)</f>
        <v>7.667384163686539E-05</v>
      </c>
      <c r="C51">
        <f>-0.017/(C7*C7+C22*C22)*(C21*C7-C6*C22)</f>
        <v>-0.0001312000001262861</v>
      </c>
      <c r="D51">
        <f>-0.017/(D7*D7+D22*D22)*(D21*D7-D6*D22)</f>
        <v>8.158278343979086E-05</v>
      </c>
      <c r="E51">
        <f>-0.017/(E7*E7+E22*E22)*(E21*E7-E6*E22)</f>
        <v>-1.4355577851009454E-05</v>
      </c>
      <c r="F51">
        <f>-0.017/(F7*F7+F22*F22)*(F21*F7-F6*F22)</f>
        <v>3.370609134665671E-05</v>
      </c>
      <c r="G51">
        <f>(B51*B$4+C51*C$4+D51*D$4+E51*E$4+F51*F$4)/SUM(B$4:F$4)</f>
        <v>1.7845439659281332E-07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10000.07582329184</v>
      </c>
      <c r="C62">
        <f>C7+(2/0.017)*(C8*C50-C23*C51)</f>
        <v>10000.015492831326</v>
      </c>
      <c r="D62">
        <f>D7+(2/0.017)*(D8*D50-D23*D51)</f>
        <v>9999.976467622917</v>
      </c>
      <c r="E62">
        <f>E7+(2/0.017)*(E8*E50-E23*E51)</f>
        <v>10000.036143907137</v>
      </c>
      <c r="F62">
        <f>F7+(2/0.017)*(F8*F50-F23*F51)</f>
        <v>10000.30252594079</v>
      </c>
    </row>
    <row r="63" spans="1:6" ht="12.75">
      <c r="A63" t="s">
        <v>67</v>
      </c>
      <c r="B63">
        <f>B8+(3/0.017)*(B9*B50-B24*B51)</f>
        <v>-1.9222902137781532</v>
      </c>
      <c r="C63">
        <f>C8+(3/0.017)*(C9*C50-C24*C51)</f>
        <v>-0.3350719198332359</v>
      </c>
      <c r="D63">
        <f>D8+(3/0.017)*(D9*D50-D24*D51)</f>
        <v>-0.0014873740079478642</v>
      </c>
      <c r="E63">
        <f>E8+(3/0.017)*(E9*E50-E24*E51)</f>
        <v>0.9829940652354237</v>
      </c>
      <c r="F63">
        <f>F8+(3/0.017)*(F9*F50-F24*F51)</f>
        <v>-7.526865633043382</v>
      </c>
    </row>
    <row r="64" spans="1:6" ht="12.75">
      <c r="A64" t="s">
        <v>68</v>
      </c>
      <c r="B64">
        <f>B9+(4/0.017)*(B10*B50-B25*B51)</f>
        <v>0.06353879990773367</v>
      </c>
      <c r="C64">
        <f>C9+(4/0.017)*(C10*C50-C25*C51)</f>
        <v>-0.15198552498678278</v>
      </c>
      <c r="D64">
        <f>D9+(4/0.017)*(D10*D50-D25*D51)</f>
        <v>0.396247800045581</v>
      </c>
      <c r="E64">
        <f>E9+(4/0.017)*(E10*E50-E25*E51)</f>
        <v>0.07843687442928791</v>
      </c>
      <c r="F64">
        <f>F9+(4/0.017)*(F10*F50-F25*F51)</f>
        <v>-2.14868323737036</v>
      </c>
    </row>
    <row r="65" spans="1:6" ht="12.75">
      <c r="A65" t="s">
        <v>69</v>
      </c>
      <c r="B65">
        <f>B10+(5/0.017)*(B11*B50-B26*B51)</f>
        <v>0.7661878264674677</v>
      </c>
      <c r="C65">
        <f>C10+(5/0.017)*(C11*C50-C26*C51)</f>
        <v>-0.9093829311445578</v>
      </c>
      <c r="D65">
        <f>D10+(5/0.017)*(D11*D50-D26*D51)</f>
        <v>-0.7855042061630765</v>
      </c>
      <c r="E65">
        <f>E10+(5/0.017)*(E11*E50-E26*E51)</f>
        <v>-0.9111083539544252</v>
      </c>
      <c r="F65">
        <f>F10+(5/0.017)*(F11*F50-F26*F51)</f>
        <v>0.4944828871457436</v>
      </c>
    </row>
    <row r="66" spans="1:6" ht="12.75">
      <c r="A66" t="s">
        <v>70</v>
      </c>
      <c r="B66">
        <f>B11+(6/0.017)*(B12*B50-B27*B51)</f>
        <v>2.149355975690095</v>
      </c>
      <c r="C66">
        <f>C11+(6/0.017)*(C12*C50-C27*C51)</f>
        <v>1.512095360497107</v>
      </c>
      <c r="D66">
        <f>D11+(6/0.017)*(D12*D50-D27*D51)</f>
        <v>2.3324858786166685</v>
      </c>
      <c r="E66">
        <f>E11+(6/0.017)*(E12*E50-E27*E51)</f>
        <v>1.6586314850722952</v>
      </c>
      <c r="F66">
        <f>F11+(6/0.017)*(F12*F50-F27*F51)</f>
        <v>12.964292096230459</v>
      </c>
    </row>
    <row r="67" spans="1:6" ht="12.75">
      <c r="A67" t="s">
        <v>71</v>
      </c>
      <c r="B67">
        <f>B12+(7/0.017)*(B13*B50-B28*B51)</f>
        <v>-0.5330421883739196</v>
      </c>
      <c r="C67">
        <f>C12+(7/0.017)*(C13*C50-C28*C51)</f>
        <v>-0.3142754594347056</v>
      </c>
      <c r="D67">
        <f>D12+(7/0.017)*(D13*D50-D28*D51)</f>
        <v>-0.024653003845096045</v>
      </c>
      <c r="E67">
        <f>E12+(7/0.017)*(E13*E50-E28*E51)</f>
        <v>-0.0677653839663615</v>
      </c>
      <c r="F67">
        <f>F12+(7/0.017)*(F13*F50-F28*F51)</f>
        <v>-1.0555764003458523</v>
      </c>
    </row>
    <row r="68" spans="1:6" ht="12.75">
      <c r="A68" t="s">
        <v>72</v>
      </c>
      <c r="B68">
        <f>B13+(8/0.017)*(B14*B50-B29*B51)</f>
        <v>0.13146141234664824</v>
      </c>
      <c r="C68">
        <f>C13+(8/0.017)*(C14*C50-C29*C51)</f>
        <v>0.033390435738461344</v>
      </c>
      <c r="D68">
        <f>D13+(8/0.017)*(D14*D50-D29*D51)</f>
        <v>0.07655460616062217</v>
      </c>
      <c r="E68">
        <f>E13+(8/0.017)*(E14*E50-E29*E51)</f>
        <v>0.03662742510833626</v>
      </c>
      <c r="F68">
        <f>F13+(8/0.017)*(F14*F50-F29*F51)</f>
        <v>0.10463186986313344</v>
      </c>
    </row>
    <row r="69" spans="1:6" ht="12.75">
      <c r="A69" t="s">
        <v>73</v>
      </c>
      <c r="B69">
        <f>B14+(9/0.017)*(B15*B50-B30*B51)</f>
        <v>-0.055763627471627907</v>
      </c>
      <c r="C69">
        <f>C14+(9/0.017)*(C15*C50-C30*C51)</f>
        <v>-0.09520716233458235</v>
      </c>
      <c r="D69">
        <f>D14+(9/0.017)*(D15*D50-D30*D51)</f>
        <v>-0.04906088854931421</v>
      </c>
      <c r="E69">
        <f>E14+(9/0.017)*(E15*E50-E30*E51)</f>
        <v>0.06551705645196461</v>
      </c>
      <c r="F69">
        <f>F14+(9/0.017)*(F15*F50-F30*F51)</f>
        <v>0.15481266374954086</v>
      </c>
    </row>
    <row r="70" spans="1:6" ht="12.75">
      <c r="A70" t="s">
        <v>74</v>
      </c>
      <c r="B70">
        <f>B15+(10/0.017)*(B16*B50-B31*B51)</f>
        <v>-0.4539770453090062</v>
      </c>
      <c r="C70">
        <f>C15+(10/0.017)*(C16*C50-C31*C51)</f>
        <v>-0.18712304023120782</v>
      </c>
      <c r="D70">
        <f>D15+(10/0.017)*(D16*D50-D31*D51)</f>
        <v>-0.07710917695933661</v>
      </c>
      <c r="E70">
        <f>E15+(10/0.017)*(E16*E50-E31*E51)</f>
        <v>-0.17343265041670924</v>
      </c>
      <c r="F70">
        <f>F15+(10/0.017)*(F16*F50-F31*F51)</f>
        <v>-0.5209430104185339</v>
      </c>
    </row>
    <row r="71" spans="1:6" ht="12.75">
      <c r="A71" t="s">
        <v>75</v>
      </c>
      <c r="B71">
        <f>B16+(11/0.017)*(B17*B50-B32*B51)</f>
        <v>0.0025452617893022833</v>
      </c>
      <c r="C71">
        <f>C16+(11/0.017)*(C17*C50-C32*C51)</f>
        <v>-0.02456146578018461</v>
      </c>
      <c r="D71">
        <f>D16+(11/0.017)*(D17*D50-D32*D51)</f>
        <v>0.019606026710749395</v>
      </c>
      <c r="E71">
        <f>E16+(11/0.017)*(E17*E50-E32*E51)</f>
        <v>-0.02008961945558887</v>
      </c>
      <c r="F71">
        <f>F16+(11/0.017)*(F17*F50-F32*F51)</f>
        <v>-0.051148733262049766</v>
      </c>
    </row>
    <row r="72" spans="1:6" ht="12.75">
      <c r="A72" t="s">
        <v>76</v>
      </c>
      <c r="B72">
        <f>B17+(12/0.017)*(B18*B50-B33*B51)</f>
        <v>-0.022465238599323117</v>
      </c>
      <c r="C72">
        <f>C17+(12/0.017)*(C18*C50-C33*C51)</f>
        <v>-0.015053441746498624</v>
      </c>
      <c r="D72">
        <f>D17+(12/0.017)*(D18*D50-D33*D51)</f>
        <v>-0.018958079800763368</v>
      </c>
      <c r="E72">
        <f>E17+(12/0.017)*(E18*E50-E33*E51)</f>
        <v>-0.011185454723254003</v>
      </c>
      <c r="F72">
        <f>F17+(12/0.017)*(F18*F50-F33*F51)</f>
        <v>0.001146388073265372</v>
      </c>
    </row>
    <row r="73" spans="1:6" ht="12.75">
      <c r="A73" t="s">
        <v>77</v>
      </c>
      <c r="B73">
        <f>B18+(13/0.017)*(B19*B50-B34*B51)</f>
        <v>0.02946381934086808</v>
      </c>
      <c r="C73">
        <f>C18+(13/0.017)*(C19*C50-C34*C51)</f>
        <v>0.03195920734943373</v>
      </c>
      <c r="D73">
        <f>D18+(13/0.017)*(D19*D50-D34*D51)</f>
        <v>0.02135676795302819</v>
      </c>
      <c r="E73">
        <f>E18+(13/0.017)*(E19*E50-E34*E51)</f>
        <v>0.03833696207000244</v>
      </c>
      <c r="F73">
        <f>F18+(13/0.017)*(F19*F50-F34*F51)</f>
        <v>0.007234609003658438</v>
      </c>
    </row>
    <row r="74" spans="1:6" ht="12.75">
      <c r="A74" t="s">
        <v>78</v>
      </c>
      <c r="B74">
        <f>B19+(14/0.017)*(B20*B50-B35*B51)</f>
        <v>-0.20622194467546354</v>
      </c>
      <c r="C74">
        <f>C19+(14/0.017)*(C20*C50-C35*C51)</f>
        <v>-0.1952561200034412</v>
      </c>
      <c r="D74">
        <f>D19+(14/0.017)*(D20*D50-D35*D51)</f>
        <v>-0.21379749614811103</v>
      </c>
      <c r="E74">
        <f>E19+(14/0.017)*(E20*E50-E35*E51)</f>
        <v>-0.2072977360963574</v>
      </c>
      <c r="F74">
        <f>F19+(14/0.017)*(F20*F50-F35*F51)</f>
        <v>-0.13782035575418267</v>
      </c>
    </row>
    <row r="75" spans="1:6" ht="12.75">
      <c r="A75" t="s">
        <v>79</v>
      </c>
      <c r="B75" s="52">
        <f>B20</f>
        <v>0.003554507</v>
      </c>
      <c r="C75" s="52">
        <f>C20</f>
        <v>0.005389409</v>
      </c>
      <c r="D75" s="52">
        <f>D20</f>
        <v>0.007149424</v>
      </c>
      <c r="E75" s="52">
        <f>E20</f>
        <v>0.001459008</v>
      </c>
      <c r="F75" s="52">
        <f>F20</f>
        <v>-0.002275521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-32.29782647085184</v>
      </c>
      <c r="C82">
        <f>C22+(2/0.017)*(C8*C51+C23*C50)</f>
        <v>-34.29872457981442</v>
      </c>
      <c r="D82">
        <f>D22+(2/0.017)*(D8*D51+D23*D50)</f>
        <v>-5.240587979863013</v>
      </c>
      <c r="E82">
        <f>E22+(2/0.017)*(E8*E51+E23*E50)</f>
        <v>22.51574568406723</v>
      </c>
      <c r="F82">
        <f>F22+(2/0.017)*(F8*F51+F23*F50)</f>
        <v>65.39362947886084</v>
      </c>
    </row>
    <row r="83" spans="1:6" ht="12.75">
      <c r="A83" t="s">
        <v>82</v>
      </c>
      <c r="B83">
        <f>B23+(3/0.017)*(B9*B51+B24*B50)</f>
        <v>-2.333384951017218</v>
      </c>
      <c r="C83">
        <f>C23+(3/0.017)*(C9*C51+C24*C50)</f>
        <v>1.7316243251019463</v>
      </c>
      <c r="D83">
        <f>D23+(3/0.017)*(D9*D51+D24*D50)</f>
        <v>2.3343064911091167</v>
      </c>
      <c r="E83">
        <f>E23+(3/0.017)*(E9*E51+E24*E50)</f>
        <v>2.9078923371505736</v>
      </c>
      <c r="F83">
        <f>F23+(3/0.017)*(F9*F51+F24*F50)</f>
        <v>8.378247557430942</v>
      </c>
    </row>
    <row r="84" spans="1:6" ht="12.75">
      <c r="A84" t="s">
        <v>83</v>
      </c>
      <c r="B84">
        <f>B24+(4/0.017)*(B10*B51+B25*B50)</f>
        <v>0.8844606030098643</v>
      </c>
      <c r="C84">
        <f>C24+(4/0.017)*(C10*C51+C25*C50)</f>
        <v>6.663737289512104</v>
      </c>
      <c r="D84">
        <f>D24+(4/0.017)*(D10*D51+D25*D50)</f>
        <v>4.6820379392549265</v>
      </c>
      <c r="E84">
        <f>E24+(4/0.017)*(E10*E51+E25*E50)</f>
        <v>3.8383746465863173</v>
      </c>
      <c r="F84">
        <f>F24+(4/0.017)*(F10*F51+F25*F50)</f>
        <v>-0.7475968288022865</v>
      </c>
    </row>
    <row r="85" spans="1:6" ht="12.75">
      <c r="A85" t="s">
        <v>84</v>
      </c>
      <c r="B85">
        <f>B25+(5/0.017)*(B11*B51+B26*B50)</f>
        <v>-1.366775948366663</v>
      </c>
      <c r="C85">
        <f>C25+(5/0.017)*(C11*C51+C26*C50)</f>
        <v>1.1063216179057658</v>
      </c>
      <c r="D85">
        <f>D25+(5/0.017)*(D11*D51+D26*D50)</f>
        <v>0.6082358641063584</v>
      </c>
      <c r="E85">
        <f>E25+(5/0.017)*(E11*E51+E26*E50)</f>
        <v>0.5929284581694891</v>
      </c>
      <c r="F85">
        <f>F25+(5/0.017)*(F11*F51+F26*F50)</f>
        <v>-0.7407712807095699</v>
      </c>
    </row>
    <row r="86" spans="1:6" ht="12.75">
      <c r="A86" t="s">
        <v>85</v>
      </c>
      <c r="B86">
        <f>B26+(6/0.017)*(B12*B51+B27*B50)</f>
        <v>-0.022939681937775326</v>
      </c>
      <c r="C86">
        <f>C26+(6/0.017)*(C12*C51+C27*C50)</f>
        <v>-0.8175855769009018</v>
      </c>
      <c r="D86">
        <f>D26+(6/0.017)*(D12*D51+D27*D50)</f>
        <v>-0.49455780558172163</v>
      </c>
      <c r="E86">
        <f>E26+(6/0.017)*(E12*E51+E27*E50)</f>
        <v>-0.21765437575230512</v>
      </c>
      <c r="F86">
        <f>F26+(6/0.017)*(F12*F51+F27*F50)</f>
        <v>1.7478190904931663</v>
      </c>
    </row>
    <row r="87" spans="1:6" ht="12.75">
      <c r="A87" t="s">
        <v>86</v>
      </c>
      <c r="B87">
        <f>B27+(7/0.017)*(B13*B51+B28*B50)</f>
        <v>-0.1191935507690195</v>
      </c>
      <c r="C87">
        <f>C27+(7/0.017)*(C13*C51+C28*C50)</f>
        <v>-0.16483210859087355</v>
      </c>
      <c r="D87">
        <f>D27+(7/0.017)*(D13*D51+D28*D50)</f>
        <v>0.020257333663993377</v>
      </c>
      <c r="E87">
        <f>E27+(7/0.017)*(E13*E51+E28*E50)</f>
        <v>0.2965603001085213</v>
      </c>
      <c r="F87">
        <f>F27+(7/0.017)*(F13*F51+F28*F50)</f>
        <v>0.6167008076569742</v>
      </c>
    </row>
    <row r="88" spans="1:6" ht="12.75">
      <c r="A88" t="s">
        <v>87</v>
      </c>
      <c r="B88">
        <f>B28+(8/0.017)*(B14*B51+B29*B50)</f>
        <v>-0.15853255352328996</v>
      </c>
      <c r="C88">
        <f>C28+(8/0.017)*(C14*C51+C29*C50)</f>
        <v>0.7298851135562574</v>
      </c>
      <c r="D88">
        <f>D28+(8/0.017)*(D14*D51+D29*D50)</f>
        <v>0.464154228539289</v>
      </c>
      <c r="E88">
        <f>E28+(8/0.017)*(E14*E51+E29*E50)</f>
        <v>0.3324333486012281</v>
      </c>
      <c r="F88">
        <f>F28+(8/0.017)*(F14*F51+F29*F50)</f>
        <v>-0.09691714259876638</v>
      </c>
    </row>
    <row r="89" spans="1:6" ht="12.75">
      <c r="A89" t="s">
        <v>88</v>
      </c>
      <c r="B89">
        <f>B29+(9/0.017)*(B15*B51+B30*B50)</f>
        <v>0.034056144751336045</v>
      </c>
      <c r="C89">
        <f>C29+(9/0.017)*(C15*C51+C30*C50)</f>
        <v>0.13259541165121191</v>
      </c>
      <c r="D89">
        <f>D29+(9/0.017)*(D15*D51+D30*D50)</f>
        <v>0.002721382392961623</v>
      </c>
      <c r="E89">
        <f>E29+(9/0.017)*(E15*E51+E30*E50)</f>
        <v>-0.07682820779525233</v>
      </c>
      <c r="F89">
        <f>F29+(9/0.017)*(F15*F51+F30*F50)</f>
        <v>-0.05184373714390708</v>
      </c>
    </row>
    <row r="90" spans="1:6" ht="12.75">
      <c r="A90" t="s">
        <v>89</v>
      </c>
      <c r="B90">
        <f>B30+(10/0.017)*(B16*B51+B31*B50)</f>
        <v>0.09901035024189912</v>
      </c>
      <c r="C90">
        <f>C30+(10/0.017)*(C16*C51+C31*C50)</f>
        <v>-0.02726586647005862</v>
      </c>
      <c r="D90">
        <f>D30+(10/0.017)*(D16*D51+D31*D50)</f>
        <v>-0.039357185237120805</v>
      </c>
      <c r="E90">
        <f>E30+(10/0.017)*(E16*E51+E31*E50)</f>
        <v>0.021950571993545318</v>
      </c>
      <c r="F90">
        <f>F30+(10/0.017)*(F16*F51+F31*F50)</f>
        <v>0.2204265287761804</v>
      </c>
    </row>
    <row r="91" spans="1:6" ht="12.75">
      <c r="A91" t="s">
        <v>90</v>
      </c>
      <c r="B91">
        <f>B31+(11/0.017)*(B17*B51+B32*B50)</f>
        <v>-0.015333040975469447</v>
      </c>
      <c r="C91">
        <f>C31+(11/0.017)*(C17*C51+C32*C50)</f>
        <v>-0.017746748668822025</v>
      </c>
      <c r="D91">
        <f>D31+(11/0.017)*(D17*D51+D32*D50)</f>
        <v>-0.02090372586333576</v>
      </c>
      <c r="E91">
        <f>E31+(11/0.017)*(E17*E51+E32*E50)</f>
        <v>-0.02174392252491568</v>
      </c>
      <c r="F91">
        <f>F31+(11/0.017)*(F17*F51+F32*F50)</f>
        <v>0.01917979331367418</v>
      </c>
    </row>
    <row r="92" spans="1:6" ht="12.75">
      <c r="A92" t="s">
        <v>91</v>
      </c>
      <c r="B92">
        <f>B32+(12/0.017)*(B18*B51+B33*B50)</f>
        <v>-0.021447251519433098</v>
      </c>
      <c r="C92">
        <f>C32+(12/0.017)*(C18*C51+C33*C50)</f>
        <v>0.07209861070240067</v>
      </c>
      <c r="D92">
        <f>D32+(12/0.017)*(D18*D51+D33*D50)</f>
        <v>0.03734613969453644</v>
      </c>
      <c r="E92">
        <f>E32+(12/0.017)*(E18*E51+E33*E50)</f>
        <v>0.04053962394232075</v>
      </c>
      <c r="F92">
        <f>F32+(12/0.017)*(F18*F51+F33*F50)</f>
        <v>-0.003837763585159847</v>
      </c>
    </row>
    <row r="93" spans="1:6" ht="12.75">
      <c r="A93" t="s">
        <v>92</v>
      </c>
      <c r="B93">
        <f>B33+(13/0.017)*(B19*B51+B34*B50)</f>
        <v>0.07403419996893379</v>
      </c>
      <c r="C93">
        <f>C33+(13/0.017)*(C19*C51+C34*C50)</f>
        <v>0.04963422484452058</v>
      </c>
      <c r="D93">
        <f>D33+(13/0.017)*(D19*D51+D34*D50)</f>
        <v>0.06232153580921025</v>
      </c>
      <c r="E93">
        <f>E33+(13/0.017)*(E19*E51+E34*E50)</f>
        <v>0.05150199988357314</v>
      </c>
      <c r="F93">
        <f>F33+(13/0.017)*(F19*F51+F34*F50)</f>
        <v>0.06540433321024718</v>
      </c>
    </row>
    <row r="94" spans="1:6" ht="12.75">
      <c r="A94" t="s">
        <v>93</v>
      </c>
      <c r="B94">
        <f>B34+(14/0.017)*(B20*B51+B35*B50)</f>
        <v>0.009804713768255514</v>
      </c>
      <c r="C94">
        <f>C34+(14/0.017)*(C20*C51+C35*C50)</f>
        <v>-0.000793274461486259</v>
      </c>
      <c r="D94">
        <f>D34+(14/0.017)*(D20*D51+D35*D50)</f>
        <v>-0.004019252078755962</v>
      </c>
      <c r="E94">
        <f>E34+(14/0.017)*(E20*E51+E35*E50)</f>
        <v>0.0023604996646341796</v>
      </c>
      <c r="F94">
        <f>F34+(14/0.017)*(F20*F51+F35*F50)</f>
        <v>-0.030522385611293498</v>
      </c>
    </row>
    <row r="95" spans="1:6" ht="12.75">
      <c r="A95" t="s">
        <v>94</v>
      </c>
      <c r="B95" s="52">
        <f>B35</f>
        <v>-0.006612361</v>
      </c>
      <c r="C95" s="52">
        <f>C35</f>
        <v>0.001480574</v>
      </c>
      <c r="D95" s="52">
        <f>D35</f>
        <v>0.001131879</v>
      </c>
      <c r="E95" s="52">
        <f>E35</f>
        <v>-0.002220686</v>
      </c>
      <c r="F95" s="52">
        <f>F35</f>
        <v>0.005295151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-1.9222756384514803</v>
      </c>
      <c r="C103">
        <f>C63*10000/C62</f>
        <v>-0.3350714007127666</v>
      </c>
      <c r="D103">
        <f>D63*10000/D62</f>
        <v>-0.0014873775081007028</v>
      </c>
      <c r="E103">
        <f>E63*10000/E62</f>
        <v>0.9829905123236443</v>
      </c>
      <c r="F103">
        <f>F63*10000/F62</f>
        <v>-7.526637932721224</v>
      </c>
      <c r="G103">
        <f>AVERAGE(C103:E103)</f>
        <v>0.21547724470092566</v>
      </c>
      <c r="H103">
        <f>STDEV(C103:E103)</f>
        <v>0.6852933949171187</v>
      </c>
      <c r="I103">
        <f>(B103*B4+C103*C4+D103*D4+E103*E4+F103*F4)/SUM(B4:F4)</f>
        <v>-1.128858227611302</v>
      </c>
      <c r="K103">
        <f>(LN(H103)+LN(H123))/2-LN(K114*K115^3)</f>
        <v>-4.33285715071528</v>
      </c>
    </row>
    <row r="104" spans="1:11" ht="12.75">
      <c r="A104" t="s">
        <v>68</v>
      </c>
      <c r="B104">
        <f>B64*10000/B62</f>
        <v>0.06353831813928974</v>
      </c>
      <c r="C104">
        <f>C64*10000/C62</f>
        <v>-0.15198528951853732</v>
      </c>
      <c r="D104">
        <f>D64*10000/D62</f>
        <v>0.3962487325130402</v>
      </c>
      <c r="E104">
        <f>E64*10000/E62</f>
        <v>0.07843659092880205</v>
      </c>
      <c r="F104">
        <f>F64*10000/F62</f>
        <v>-2.1486182360950328</v>
      </c>
      <c r="G104">
        <f>AVERAGE(C104:E104)</f>
        <v>0.10756667797443498</v>
      </c>
      <c r="H104">
        <f>STDEV(C104:E104)</f>
        <v>0.2752754206366683</v>
      </c>
      <c r="I104">
        <f>(B104*B4+C104*C4+D104*D4+E104*E4+F104*F4)/SUM(B4:F4)</f>
        <v>-0.20054970328202393</v>
      </c>
      <c r="K104">
        <f>(LN(H104)+LN(H124))/2-LN(K114*K115^4)</f>
        <v>-3.7463176759951278</v>
      </c>
    </row>
    <row r="105" spans="1:11" ht="12.75">
      <c r="A105" t="s">
        <v>69</v>
      </c>
      <c r="B105">
        <f>B65*10000/B62</f>
        <v>0.7661820170231999</v>
      </c>
      <c r="C105">
        <f>C65*10000/C62</f>
        <v>-0.9093815222551043</v>
      </c>
      <c r="D105">
        <f>D65*10000/D62</f>
        <v>-0.7855060546455443</v>
      </c>
      <c r="E105">
        <f>E65*10000/E62</f>
        <v>-0.9111050608647541</v>
      </c>
      <c r="F105">
        <f>F65*10000/F62</f>
        <v>0.4944679282082265</v>
      </c>
      <c r="G105">
        <f>AVERAGE(C105:E105)</f>
        <v>-0.8686642125884676</v>
      </c>
      <c r="H105">
        <f>STDEV(C105:E105)</f>
        <v>0.07202223316920822</v>
      </c>
      <c r="I105">
        <f>(B105*B4+C105*C4+D105*D4+E105*E4+F105*F4)/SUM(B4:F4)</f>
        <v>-0.45009416804806535</v>
      </c>
      <c r="K105">
        <f>(LN(H105)+LN(H125))/2-LN(K114*K115^5)</f>
        <v>-4.626664460022182</v>
      </c>
    </row>
    <row r="106" spans="1:11" ht="12.75">
      <c r="A106" t="s">
        <v>70</v>
      </c>
      <c r="B106">
        <f>B66*10000/B62</f>
        <v>2.149339678689123</v>
      </c>
      <c r="C106">
        <f>C66*10000/C62</f>
        <v>1.5120930178368994</v>
      </c>
      <c r="D106">
        <f>D66*10000/D62</f>
        <v>2.3324913675233088</v>
      </c>
      <c r="E106">
        <f>E66*10000/E62</f>
        <v>1.6586254901517261</v>
      </c>
      <c r="F106">
        <f>F66*10000/F62</f>
        <v>12.963899904628963</v>
      </c>
      <c r="G106">
        <f>AVERAGE(C106:E106)</f>
        <v>1.8344032918373114</v>
      </c>
      <c r="H106">
        <f>STDEV(C106:E106)</f>
        <v>0.4375348440022911</v>
      </c>
      <c r="I106">
        <f>(B106*B4+C106*C4+D106*D4+E106*E4+F106*F4)/SUM(B4:F4)</f>
        <v>3.3681058956658525</v>
      </c>
      <c r="K106">
        <f>(LN(H106)+LN(H126))/2-LN(K114*K115^6)</f>
        <v>-3.1194635343835135</v>
      </c>
    </row>
    <row r="107" spans="1:11" ht="12.75">
      <c r="A107" t="s">
        <v>71</v>
      </c>
      <c r="B107">
        <f>B67*10000/B62</f>
        <v>-0.5330381467032237</v>
      </c>
      <c r="C107">
        <f>C67*10000/C62</f>
        <v>-0.31427497253379166</v>
      </c>
      <c r="D107">
        <f>D67*10000/D62</f>
        <v>-0.024653061859610838</v>
      </c>
      <c r="E107">
        <f>E67*10000/E62</f>
        <v>-0.06776513903667226</v>
      </c>
      <c r="F107">
        <f>F67*10000/F62</f>
        <v>-1.0555444673875483</v>
      </c>
      <c r="G107">
        <f>AVERAGE(C107:E107)</f>
        <v>-0.13556439114335825</v>
      </c>
      <c r="H107">
        <f>STDEV(C107:E107)</f>
        <v>0.15626185307140789</v>
      </c>
      <c r="I107">
        <f>(B107*B4+C107*C4+D107*D4+E107*E4+F107*F4)/SUM(B4:F4)</f>
        <v>-0.3160664044464151</v>
      </c>
      <c r="K107">
        <f>(LN(H107)+LN(H127))/2-LN(K114*K115^7)</f>
        <v>-3.1715025839536715</v>
      </c>
    </row>
    <row r="108" spans="1:9" ht="12.75">
      <c r="A108" t="s">
        <v>72</v>
      </c>
      <c r="B108">
        <f>B68*10000/B62</f>
        <v>0.13146041557050273</v>
      </c>
      <c r="C108">
        <f>C68*10000/C62</f>
        <v>0.03339038400730261</v>
      </c>
      <c r="D108">
        <f>D68*10000/D62</f>
        <v>0.07655478631223207</v>
      </c>
      <c r="E108">
        <f>E68*10000/E62</f>
        <v>0.03662729272298958</v>
      </c>
      <c r="F108">
        <f>F68*10000/F62</f>
        <v>0.10462870457340498</v>
      </c>
      <c r="G108">
        <f>AVERAGE(C108:E108)</f>
        <v>0.048857487680841416</v>
      </c>
      <c r="H108">
        <f>STDEV(C108:E108)</f>
        <v>0.024041103512853754</v>
      </c>
      <c r="I108">
        <f>(B108*B4+C108*C4+D108*D4+E108*E4+F108*F4)/SUM(B4:F4)</f>
        <v>0.06825096174033712</v>
      </c>
    </row>
    <row r="109" spans="1:9" ht="12.75">
      <c r="A109" t="s">
        <v>73</v>
      </c>
      <c r="B109">
        <f>B69*10000/B62</f>
        <v>-0.05576320465665385</v>
      </c>
      <c r="C109">
        <f>C69*10000/C62</f>
        <v>-0.09520701483196016</v>
      </c>
      <c r="D109">
        <f>D69*10000/D62</f>
        <v>-0.04906100400151883</v>
      </c>
      <c r="E109">
        <f>E69*10000/E62</f>
        <v>0.06551681964858008</v>
      </c>
      <c r="F109">
        <f>F69*10000/F62</f>
        <v>0.15480798040654944</v>
      </c>
      <c r="G109">
        <f>AVERAGE(C109:E109)</f>
        <v>-0.02625039972829964</v>
      </c>
      <c r="H109">
        <f>STDEV(C109:E109)</f>
        <v>0.0827543382126525</v>
      </c>
      <c r="I109">
        <f>(B109*B4+C109*C4+D109*D4+E109*E4+F109*F4)/SUM(B4:F4)</f>
        <v>-0.00631211142030182</v>
      </c>
    </row>
    <row r="110" spans="1:11" ht="12.75">
      <c r="A110" t="s">
        <v>74</v>
      </c>
      <c r="B110">
        <f>B70*10000/B62</f>
        <v>-0.4539736031317064</v>
      </c>
      <c r="C110">
        <f>C70*10000/C62</f>
        <v>-0.18712275032508702</v>
      </c>
      <c r="D110">
        <f>D70*10000/D62</f>
        <v>-0.0771093584159865</v>
      </c>
      <c r="E110">
        <f>E70*10000/E62</f>
        <v>-0.17343202356561382</v>
      </c>
      <c r="F110">
        <f>F70*10000/F62</f>
        <v>-0.5209272510178642</v>
      </c>
      <c r="G110">
        <f>AVERAGE(C110:E110)</f>
        <v>-0.1458880441022291</v>
      </c>
      <c r="H110">
        <f>STDEV(C110:E110)</f>
        <v>0.059956148169690325</v>
      </c>
      <c r="I110">
        <f>(B110*B4+C110*C4+D110*D4+E110*E4+F110*F4)/SUM(B4:F4)</f>
        <v>-0.2405792067980077</v>
      </c>
      <c r="K110">
        <f>EXP(AVERAGE(K103:K107))</f>
        <v>0.022385069534079552</v>
      </c>
    </row>
    <row r="111" spans="1:9" ht="12.75">
      <c r="A111" t="s">
        <v>75</v>
      </c>
      <c r="B111">
        <f>B71*10000/B62</f>
        <v>0.0025452424904358678</v>
      </c>
      <c r="C111">
        <f>C71*10000/C62</f>
        <v>-0.024561427727578918</v>
      </c>
      <c r="D111">
        <f>D71*10000/D62</f>
        <v>0.019606072848499335</v>
      </c>
      <c r="E111">
        <f>E71*10000/E62</f>
        <v>-0.020089546844117318</v>
      </c>
      <c r="F111">
        <f>F71*10000/F62</f>
        <v>-0.05114718592699564</v>
      </c>
      <c r="G111">
        <f>AVERAGE(C111:E111)</f>
        <v>-0.008348300574398967</v>
      </c>
      <c r="H111">
        <f>STDEV(C111:E111)</f>
        <v>0.02431223302699897</v>
      </c>
      <c r="I111">
        <f>(B111*B4+C111*C4+D111*D4+E111*E4+F111*F4)/SUM(B4:F4)</f>
        <v>-0.012500754286401695</v>
      </c>
    </row>
    <row r="112" spans="1:9" ht="12.75">
      <c r="A112" t="s">
        <v>76</v>
      </c>
      <c r="B112">
        <f>B72*10000/B62</f>
        <v>-0.022465068261780418</v>
      </c>
      <c r="C112">
        <f>C72*10000/C62</f>
        <v>-0.01505341842449137</v>
      </c>
      <c r="D112">
        <f>D72*10000/D62</f>
        <v>-0.018958124413736618</v>
      </c>
      <c r="E112">
        <f>E72*10000/E62</f>
        <v>-0.011185414294796447</v>
      </c>
      <c r="F112">
        <f>F72*10000/F62</f>
        <v>0.0011463533931014996</v>
      </c>
      <c r="G112">
        <f>AVERAGE(C112:E112)</f>
        <v>-0.015065652377674812</v>
      </c>
      <c r="H112">
        <f>STDEV(C112:E112)</f>
        <v>0.0038863695012796547</v>
      </c>
      <c r="I112">
        <f>(B112*B4+C112*C4+D112*D4+E112*E4+F112*F4)/SUM(B4:F4)</f>
        <v>-0.013967014819821549</v>
      </c>
    </row>
    <row r="113" spans="1:9" ht="12.75">
      <c r="A113" t="s">
        <v>77</v>
      </c>
      <c r="B113">
        <f>B73*10000/B62</f>
        <v>0.02946359593818473</v>
      </c>
      <c r="C113">
        <f>C73*10000/C62</f>
        <v>0.031959157835649565</v>
      </c>
      <c r="D113">
        <f>D73*10000/D62</f>
        <v>0.021356818210698132</v>
      </c>
      <c r="E113">
        <f>E73*10000/E62</f>
        <v>0.038336823505743564</v>
      </c>
      <c r="F113">
        <f>F73*10000/F62</f>
        <v>0.007234390144589984</v>
      </c>
      <c r="G113">
        <f>AVERAGE(C113:E113)</f>
        <v>0.03055093318403042</v>
      </c>
      <c r="H113">
        <f>STDEV(C113:E113)</f>
        <v>0.00857714797919527</v>
      </c>
      <c r="I113">
        <f>(B113*B4+C113*C4+D113*D4+E113*E4+F113*F4)/SUM(B4:F4)</f>
        <v>0.027276611372083544</v>
      </c>
    </row>
    <row r="114" spans="1:11" ht="12.75">
      <c r="A114" t="s">
        <v>78</v>
      </c>
      <c r="B114">
        <f>B74*10000/B62</f>
        <v>-0.20622038104465004</v>
      </c>
      <c r="C114">
        <f>C74*10000/C62</f>
        <v>-0.1952558174968966</v>
      </c>
      <c r="D114">
        <f>D74*10000/D62</f>
        <v>-0.21379799926562487</v>
      </c>
      <c r="E114">
        <f>E74*10000/E62</f>
        <v>-0.20729698684405318</v>
      </c>
      <c r="F114">
        <f>F74*10000/F62</f>
        <v>-0.13781618645703628</v>
      </c>
      <c r="G114">
        <f>AVERAGE(C114:E114)</f>
        <v>-0.20545026786885823</v>
      </c>
      <c r="H114">
        <f>STDEV(C114:E114)</f>
        <v>0.009408023406440128</v>
      </c>
      <c r="I114">
        <f>(B114*B4+C114*C4+D114*D4+E114*E4+F114*F4)/SUM(B4:F4)</f>
        <v>-0.19651559771455665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0.0035544800487621927</v>
      </c>
      <c r="C115">
        <f>C75*10000/C62</f>
        <v>0.005389400650292479</v>
      </c>
      <c r="D115">
        <f>D75*10000/D62</f>
        <v>0.00714944082433374</v>
      </c>
      <c r="E115">
        <f>E75*10000/E62</f>
        <v>0.0014590027265940937</v>
      </c>
      <c r="F115">
        <f>F75*10000/F62</f>
        <v>-0.002275452161669407</v>
      </c>
      <c r="G115">
        <f>AVERAGE(C115:E115)</f>
        <v>0.004665948067073438</v>
      </c>
      <c r="H115">
        <f>STDEV(C115:E115)</f>
        <v>0.002913384486499581</v>
      </c>
      <c r="I115">
        <f>(B115*B4+C115*C4+D115*D4+E115*E4+F115*F4)/SUM(B4:F4)</f>
        <v>0.003577014739024442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-32.29758157995646</v>
      </c>
      <c r="C122">
        <f>C82*10000/C62</f>
        <v>-34.29867144146129</v>
      </c>
      <c r="D122">
        <f>D82*10000/D62</f>
        <v>-5.240600312241281</v>
      </c>
      <c r="E122">
        <f>E82*10000/E62</f>
        <v>22.515664303659257</v>
      </c>
      <c r="F122">
        <f>F82*10000/F62</f>
        <v>65.39165121178058</v>
      </c>
      <c r="G122">
        <f>AVERAGE(C122:E122)</f>
        <v>-5.674535816681105</v>
      </c>
      <c r="H122">
        <f>STDEV(C122:E122)</f>
        <v>28.409653492366477</v>
      </c>
      <c r="I122">
        <f>(B122*B4+C122*C4+D122*D4+E122*E4+F122*F4)/SUM(B4:F4)</f>
        <v>-0.02322707502019437</v>
      </c>
    </row>
    <row r="123" spans="1:9" ht="12.75">
      <c r="A123" t="s">
        <v>82</v>
      </c>
      <c r="B123">
        <f>B83*10000/B62</f>
        <v>-2.3333672586585554</v>
      </c>
      <c r="C123">
        <f>C83*10000/C62</f>
        <v>1.731621642329744</v>
      </c>
      <c r="D123">
        <f>D83*10000/D62</f>
        <v>2.334311984300101</v>
      </c>
      <c r="E123">
        <f>E83*10000/E62</f>
        <v>2.907881826929502</v>
      </c>
      <c r="F123">
        <f>F83*10000/F62</f>
        <v>8.377994101376197</v>
      </c>
      <c r="G123">
        <f>AVERAGE(C123:E123)</f>
        <v>2.3246051511864487</v>
      </c>
      <c r="H123">
        <f>STDEV(C123:E123)</f>
        <v>0.5881901668894913</v>
      </c>
      <c r="I123">
        <f>(B123*B4+C123*C4+D123*D4+E123*E4+F123*F4)/SUM(B4:F4)</f>
        <v>2.4607357453271184</v>
      </c>
    </row>
    <row r="124" spans="1:9" ht="12.75">
      <c r="A124" t="s">
        <v>83</v>
      </c>
      <c r="B124">
        <f>B84*10000/B62</f>
        <v>0.8844538967892708</v>
      </c>
      <c r="C124">
        <f>C84*10000/C62</f>
        <v>6.663726965512316</v>
      </c>
      <c r="D124">
        <f>D84*10000/D62</f>
        <v>4.682048957229084</v>
      </c>
      <c r="E124">
        <f>E84*10000/E62</f>
        <v>3.8383607732507827</v>
      </c>
      <c r="F124">
        <f>F84*10000/F62</f>
        <v>-0.7475742127430844</v>
      </c>
      <c r="G124">
        <f>AVERAGE(C124:E124)</f>
        <v>5.061378898664061</v>
      </c>
      <c r="H124">
        <f>STDEV(C124:E124)</f>
        <v>1.4503764798994139</v>
      </c>
      <c r="I124">
        <f>(B124*B4+C124*C4+D124*D4+E124*E4+F124*F4)/SUM(B4:F4)</f>
        <v>3.6810936805173657</v>
      </c>
    </row>
    <row r="125" spans="1:9" ht="12.75">
      <c r="A125" t="s">
        <v>84</v>
      </c>
      <c r="B125">
        <f>B85*10000/B62</f>
        <v>-1.3667655851000795</v>
      </c>
      <c r="C125">
        <f>C85*10000/C62</f>
        <v>1.1063199039029994</v>
      </c>
      <c r="D125">
        <f>D85*10000/D62</f>
        <v>0.6082372954332976</v>
      </c>
      <c r="E125">
        <f>E85*10000/E62</f>
        <v>0.5929263151021219</v>
      </c>
      <c r="F125">
        <f>F85*10000/F62</f>
        <v>-0.740748871134657</v>
      </c>
      <c r="G125">
        <f>AVERAGE(C125:E125)</f>
        <v>0.7691611714794729</v>
      </c>
      <c r="H125">
        <f>STDEV(C125:E125)</f>
        <v>0.2920883679073077</v>
      </c>
      <c r="I125">
        <f>(B125*B4+C125*C4+D125*D4+E125*E4+F125*F4)/SUM(B4:F4)</f>
        <v>0.2585806149542742</v>
      </c>
    </row>
    <row r="126" spans="1:9" ht="12.75">
      <c r="A126" t="s">
        <v>85</v>
      </c>
      <c r="B126">
        <f>B86*10000/B62</f>
        <v>-0.02293950800287433</v>
      </c>
      <c r="C126">
        <f>C86*10000/C62</f>
        <v>-0.8175843102313205</v>
      </c>
      <c r="D126">
        <f>D86*10000/D62</f>
        <v>-0.49455896939653743</v>
      </c>
      <c r="E126">
        <f>E86*10000/E62</f>
        <v>-0.217653589067194</v>
      </c>
      <c r="F126">
        <f>F86*10000/F62</f>
        <v>1.747766216031288</v>
      </c>
      <c r="G126">
        <f>AVERAGE(C126:E126)</f>
        <v>-0.5099322895650173</v>
      </c>
      <c r="H126">
        <f>STDEV(C126:E126)</f>
        <v>0.3002606730474024</v>
      </c>
      <c r="I126">
        <f>(B126*B4+C126*C4+D126*D4+E126*E4+F126*F4)/SUM(B4:F4)</f>
        <v>-0.13767962015031376</v>
      </c>
    </row>
    <row r="127" spans="1:9" ht="12.75">
      <c r="A127" t="s">
        <v>86</v>
      </c>
      <c r="B127">
        <f>B87*10000/B62</f>
        <v>-0.11919264701113355</v>
      </c>
      <c r="C127">
        <f>C87*10000/C62</f>
        <v>-0.16483185321966365</v>
      </c>
      <c r="D127">
        <f>D87*10000/D62</f>
        <v>0.020257381334427005</v>
      </c>
      <c r="E127">
        <f>E87*10000/E62</f>
        <v>0.2965592282276008</v>
      </c>
      <c r="F127">
        <f>F87*10000/F62</f>
        <v>0.6166821514221715</v>
      </c>
      <c r="G127">
        <f>AVERAGE(C127:E127)</f>
        <v>0.050661585447454714</v>
      </c>
      <c r="H127">
        <f>STDEV(C127:E127)</f>
        <v>0.23219333373415146</v>
      </c>
      <c r="I127">
        <f>(B127*B4+C127*C4+D127*D4+E127*E4+F127*F4)/SUM(B4:F4)</f>
        <v>0.1017744725781979</v>
      </c>
    </row>
    <row r="128" spans="1:9" ht="12.75">
      <c r="A128" t="s">
        <v>87</v>
      </c>
      <c r="B128">
        <f>B88*10000/B62</f>
        <v>-0.158531351486397</v>
      </c>
      <c r="C128">
        <f>C88*10000/C62</f>
        <v>0.7298839827593142</v>
      </c>
      <c r="D128">
        <f>D88*10000/D62</f>
        <v>0.4641553208070925</v>
      </c>
      <c r="E128">
        <f>E88*10000/E62</f>
        <v>0.3324321470615628</v>
      </c>
      <c r="F128">
        <f>F88*10000/F62</f>
        <v>-0.09691421069248982</v>
      </c>
      <c r="G128">
        <f>AVERAGE(C128:E128)</f>
        <v>0.5088238168759899</v>
      </c>
      <c r="H128">
        <f>STDEV(C128:E128)</f>
        <v>0.20245603555011862</v>
      </c>
      <c r="I128">
        <f>(B128*B4+C128*C4+D128*D4+E128*E4+F128*F4)/SUM(B4:F4)</f>
        <v>0.33139532366609425</v>
      </c>
    </row>
    <row r="129" spans="1:9" ht="12.75">
      <c r="A129" t="s">
        <v>88</v>
      </c>
      <c r="B129">
        <f>B89*10000/B62</f>
        <v>0.03405588652839374</v>
      </c>
      <c r="C129">
        <f>C89*10000/C62</f>
        <v>0.13259520622369544</v>
      </c>
      <c r="D129">
        <f>D89*10000/D62</f>
        <v>0.002721388797036359</v>
      </c>
      <c r="E129">
        <f>E89*10000/E62</f>
        <v>-0.0768279301090952</v>
      </c>
      <c r="F129">
        <f>F89*10000/F62</f>
        <v>-0.05184216878381869</v>
      </c>
      <c r="G129">
        <f>AVERAGE(C129:E129)</f>
        <v>0.019496221637212208</v>
      </c>
      <c r="H129">
        <f>STDEV(C129:E129)</f>
        <v>0.10571451541996273</v>
      </c>
      <c r="I129">
        <f>(B129*B4+C129*C4+D129*D4+E129*E4+F129*F4)/SUM(B4:F4)</f>
        <v>0.012076736202361826</v>
      </c>
    </row>
    <row r="130" spans="1:9" ht="12.75">
      <c r="A130" t="s">
        <v>89</v>
      </c>
      <c r="B130">
        <f>B90*10000/B62</f>
        <v>0.0990095995185232</v>
      </c>
      <c r="C130">
        <f>C90*10000/C62</f>
        <v>-0.02726582422757705</v>
      </c>
      <c r="D130">
        <f>D90*10000/D62</f>
        <v>-0.03935727785415114</v>
      </c>
      <c r="E130">
        <f>E90*10000/E62</f>
        <v>0.021950492655888502</v>
      </c>
      <c r="F130">
        <f>F90*10000/F62</f>
        <v>0.22041986050361367</v>
      </c>
      <c r="G130">
        <f>AVERAGE(C130:E130)</f>
        <v>-0.014890869808613233</v>
      </c>
      <c r="H130">
        <f>STDEV(C130:E130)</f>
        <v>0.03247330140102013</v>
      </c>
      <c r="I130">
        <f>(B130*B4+C130*C4+D130*D4+E130*E4+F130*F4)/SUM(B4:F4)</f>
        <v>0.033038402490844186</v>
      </c>
    </row>
    <row r="131" spans="1:9" ht="12.75">
      <c r="A131" t="s">
        <v>90</v>
      </c>
      <c r="B131">
        <f>B91*10000/B62</f>
        <v>-0.015332924716186896</v>
      </c>
      <c r="C131">
        <f>C91*10000/C62</f>
        <v>-0.01774672117412625</v>
      </c>
      <c r="D131">
        <f>D91*10000/D62</f>
        <v>-0.020903775054887466</v>
      </c>
      <c r="E131">
        <f>E91*10000/E62</f>
        <v>-0.021743843934168085</v>
      </c>
      <c r="F131">
        <f>F91*10000/F62</f>
        <v>0.019179213092725734</v>
      </c>
      <c r="G131">
        <f>AVERAGE(C131:E131)</f>
        <v>-0.0201314467210606</v>
      </c>
      <c r="H131">
        <f>STDEV(C131:E131)</f>
        <v>0.0021075141473154628</v>
      </c>
      <c r="I131">
        <f>(B131*B4+C131*C4+D131*D4+E131*E4+F131*F4)/SUM(B4:F4)</f>
        <v>-0.014180827541862536</v>
      </c>
    </row>
    <row r="132" spans="1:9" ht="12.75">
      <c r="A132" t="s">
        <v>91</v>
      </c>
      <c r="B132">
        <f>B92*10000/B62</f>
        <v>-0.021447088900545017</v>
      </c>
      <c r="C132">
        <f>C92*10000/C62</f>
        <v>0.07209849900141228</v>
      </c>
      <c r="D132">
        <f>D92*10000/D62</f>
        <v>0.03734622757908744</v>
      </c>
      <c r="E132">
        <f>E92*10000/E62</f>
        <v>0.04053947741681004</v>
      </c>
      <c r="F132">
        <f>F92*10000/F62</f>
        <v>-0.003837647486368224</v>
      </c>
      <c r="G132">
        <f>AVERAGE(C132:E132)</f>
        <v>0.049994734665769924</v>
      </c>
      <c r="H132">
        <f>STDEV(C132:E132)</f>
        <v>0.01920889141740719</v>
      </c>
      <c r="I132">
        <f>(B132*B4+C132*C4+D132*D4+E132*E4+F132*F4)/SUM(B4:F4)</f>
        <v>0.03247363442938548</v>
      </c>
    </row>
    <row r="133" spans="1:9" ht="12.75">
      <c r="A133" t="s">
        <v>92</v>
      </c>
      <c r="B133">
        <f>B93*10000/B62</f>
        <v>0.07403363862151507</v>
      </c>
      <c r="C133">
        <f>C93*10000/C62</f>
        <v>0.049634147947172365</v>
      </c>
      <c r="D133">
        <f>D93*10000/D62</f>
        <v>0.06232168246694348</v>
      </c>
      <c r="E133">
        <f>E93*10000/E62</f>
        <v>0.05150181373589583</v>
      </c>
      <c r="F133">
        <f>F93*10000/F62</f>
        <v>0.06540235461936106</v>
      </c>
      <c r="G133">
        <f>AVERAGE(C133:E133)</f>
        <v>0.05448588138333723</v>
      </c>
      <c r="H133">
        <f>STDEV(C133:E133)</f>
        <v>0.006849954586781909</v>
      </c>
      <c r="I133">
        <f>(B133*B4+C133*C4+D133*D4+E133*E4+F133*F4)/SUM(B4:F4)</f>
        <v>0.058769955712226186</v>
      </c>
    </row>
    <row r="134" spans="1:9" ht="12.75">
      <c r="A134" t="s">
        <v>93</v>
      </c>
      <c r="B134">
        <f>B94*10000/B62</f>
        <v>0.009804639426251855</v>
      </c>
      <c r="C134">
        <f>C94*10000/C62</f>
        <v>-0.0007932732324814203</v>
      </c>
      <c r="D134">
        <f>D94*10000/D62</f>
        <v>-0.00401926153703377</v>
      </c>
      <c r="E134">
        <f>E94*10000/E62</f>
        <v>0.0023604911328969492</v>
      </c>
      <c r="F134">
        <f>F94*10000/F62</f>
        <v>-0.030521462257885115</v>
      </c>
      <c r="G134">
        <f>AVERAGE(C134:E134)</f>
        <v>-0.0008173478788727471</v>
      </c>
      <c r="H134">
        <f>STDEV(C134:E134)</f>
        <v>0.003189944470335054</v>
      </c>
      <c r="I134">
        <f>(B134*B4+C134*C4+D134*D4+E134*E4+F134*F4)/SUM(B4:F4)</f>
        <v>-0.003253924344103482</v>
      </c>
    </row>
    <row r="135" spans="1:9" ht="12.75">
      <c r="A135" t="s">
        <v>94</v>
      </c>
      <c r="B135">
        <f>B95*10000/B62</f>
        <v>-0.006612310863282368</v>
      </c>
      <c r="C135">
        <f>C95*10000/C62</f>
        <v>0.001480571706175229</v>
      </c>
      <c r="D135">
        <f>D95*10000/D62</f>
        <v>0.001131881663586612</v>
      </c>
      <c r="E135">
        <f>E95*10000/E62</f>
        <v>-0.002220677973602154</v>
      </c>
      <c r="F135">
        <f>F95*10000/F62</f>
        <v>0.005294990812792289</v>
      </c>
      <c r="G135">
        <f>AVERAGE(C135:E135)</f>
        <v>0.00013059179871989556</v>
      </c>
      <c r="H135">
        <f>STDEV(C135:E135)</f>
        <v>0.0020437094566318984</v>
      </c>
      <c r="I135">
        <f>(B135*B4+C135*C4+D135*D4+E135*E4+F135*F4)/SUM(B4:F4)</f>
        <v>-0.00015332485730710715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2005-08-12T08:01:22Z</cp:lastPrinted>
  <dcterms:created xsi:type="dcterms:W3CDTF">2005-08-12T08:01:22Z</dcterms:created>
  <dcterms:modified xsi:type="dcterms:W3CDTF">2005-08-12T11:16:51Z</dcterms:modified>
  <cp:category/>
  <cp:version/>
  <cp:contentType/>
  <cp:contentStatus/>
</cp:coreProperties>
</file>