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<sst xmlns="http://schemas.openxmlformats.org/spreadsheetml/2006/main" count="204" uniqueCount="98">
  <si>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12/08/2005       07:48:24</t>
  </si>
  <si>
    <t>LISSNER</t>
  </si>
  <si>
    <t>HCMQAP643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</si>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</sst>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337946"/>
        <c:axId val="17714923"/>
      </c:lineChart>
      <c:catAx>
        <c:axId val="24337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4923"/>
        <c:crosses val="autoZero"/>
        <c:auto val="1"/>
        <c:lblOffset val="100"/>
        <c:noMultiLvlLbl val="0"/>
      </c:catAx>
      <c:valAx>
        <c:axId val="177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379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-0.003759</v>
      </c>
      <c r="D4" s="12">
        <v>-0.003759</v>
      </c>
      <c r="E4" s="12">
        <v>-0.00376</v>
      </c>
      <c r="F4" s="24">
        <v>-0.002085</v>
      </c>
      <c r="G4" s="34">
        <v>-0.011716</v>
      </c>
    </row>
    <row r="5" spans="1:7" ht="12.75" thickBot="1">
      <c r="A5" s="44" t="s">
        <v>13</v>
      </c>
      <c r="B5" s="45">
        <v>-3.970868</v>
      </c>
      <c r="C5" s="46">
        <v>-2.102496</v>
      </c>
      <c r="D5" s="46">
        <v>1.271891</v>
      </c>
      <c r="E5" s="46">
        <v>1.676562</v>
      </c>
      <c r="F5" s="47">
        <v>2.748571</v>
      </c>
      <c r="G5" s="48">
        <v>9.090455</v>
      </c>
    </row>
    <row r="6" spans="1:7" ht="12.75" thickTop="1">
      <c r="A6" s="6" t="s">
        <v>14</v>
      </c>
      <c r="B6" s="39">
        <v>-14.67334</v>
      </c>
      <c r="C6" s="40">
        <v>29.92082</v>
      </c>
      <c r="D6" s="40">
        <v>-102.9398</v>
      </c>
      <c r="E6" s="40">
        <v>194.5615</v>
      </c>
      <c r="F6" s="41">
        <v>-203.3052</v>
      </c>
      <c r="G6" s="42">
        <v>0.001311022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-1.431053</v>
      </c>
      <c r="C8" s="13">
        <v>-2.498159</v>
      </c>
      <c r="D8" s="13">
        <v>-1.456388</v>
      </c>
      <c r="E8" s="13">
        <v>-4.054972</v>
      </c>
      <c r="F8" s="25">
        <v>-1.546085</v>
      </c>
      <c r="G8" s="35">
        <v>-2.340791</v>
      </c>
    </row>
    <row r="9" spans="1:7" ht="12">
      <c r="A9" s="20" t="s">
        <v>17</v>
      </c>
      <c r="B9" s="29">
        <v>-1.157737</v>
      </c>
      <c r="C9" s="13">
        <v>0.7723323</v>
      </c>
      <c r="D9" s="13">
        <v>0.9146513</v>
      </c>
      <c r="E9" s="13">
        <v>0.491612</v>
      </c>
      <c r="F9" s="25">
        <v>-1.275986</v>
      </c>
      <c r="G9" s="35">
        <v>0.186365</v>
      </c>
    </row>
    <row r="10" spans="1:7" ht="12">
      <c r="A10" s="20" t="s">
        <v>18</v>
      </c>
      <c r="B10" s="29">
        <v>0.9263963</v>
      </c>
      <c r="C10" s="13">
        <v>0.5657318</v>
      </c>
      <c r="D10" s="13">
        <v>0.5367384</v>
      </c>
      <c r="E10" s="13">
        <v>1.586316</v>
      </c>
      <c r="F10" s="25">
        <v>-2.584842</v>
      </c>
      <c r="G10" s="35">
        <v>0.4360419</v>
      </c>
    </row>
    <row r="11" spans="1:7" ht="12">
      <c r="A11" s="21" t="s">
        <v>19</v>
      </c>
      <c r="B11" s="31">
        <v>2.462709</v>
      </c>
      <c r="C11" s="15">
        <v>1.760865</v>
      </c>
      <c r="D11" s="15">
        <v>1.963701</v>
      </c>
      <c r="E11" s="15">
        <v>1.177372</v>
      </c>
      <c r="F11" s="27">
        <v>13.37202</v>
      </c>
      <c r="G11" s="37">
        <v>3.320505</v>
      </c>
    </row>
    <row r="12" spans="1:7" ht="12">
      <c r="A12" s="20" t="s">
        <v>20</v>
      </c>
      <c r="B12" s="29">
        <v>-0.1262686</v>
      </c>
      <c r="C12" s="13">
        <v>-0.2019891</v>
      </c>
      <c r="D12" s="13">
        <v>-0.02403322</v>
      </c>
      <c r="E12" s="13">
        <v>0.2532444</v>
      </c>
      <c r="F12" s="25">
        <v>-0.3577705</v>
      </c>
      <c r="G12" s="35">
        <v>-0.0594618</v>
      </c>
    </row>
    <row r="13" spans="1:7" ht="12">
      <c r="A13" s="20" t="s">
        <v>21</v>
      </c>
      <c r="B13" s="29">
        <v>-0.2213711</v>
      </c>
      <c r="C13" s="13">
        <v>0.05467926</v>
      </c>
      <c r="D13" s="13">
        <v>0.1014766</v>
      </c>
      <c r="E13" s="13">
        <v>0.0001228733</v>
      </c>
      <c r="F13" s="25">
        <v>-0.00339457</v>
      </c>
      <c r="G13" s="35">
        <v>0.005114472</v>
      </c>
    </row>
    <row r="14" spans="1:7" ht="12">
      <c r="A14" s="20" t="s">
        <v>22</v>
      </c>
      <c r="B14" s="29">
        <v>0.03895788</v>
      </c>
      <c r="C14" s="13">
        <v>0.06897084</v>
      </c>
      <c r="D14" s="13">
        <v>0.05633366</v>
      </c>
      <c r="E14" s="13">
        <v>0.0119585</v>
      </c>
      <c r="F14" s="25">
        <v>0.1245022</v>
      </c>
      <c r="G14" s="35">
        <v>0.05527838</v>
      </c>
    </row>
    <row r="15" spans="1:7" ht="12">
      <c r="A15" s="21" t="s">
        <v>23</v>
      </c>
      <c r="B15" s="31">
        <v>-0.3496209</v>
      </c>
      <c r="C15" s="15">
        <v>-0.06847185</v>
      </c>
      <c r="D15" s="15">
        <v>-0.06072908</v>
      </c>
      <c r="E15" s="15">
        <v>-0.1464085</v>
      </c>
      <c r="F15" s="27">
        <v>-0.3830456</v>
      </c>
      <c r="G15" s="37">
        <v>-0.1680326</v>
      </c>
    </row>
    <row r="16" spans="1:7" ht="12">
      <c r="A16" s="20" t="s">
        <v>24</v>
      </c>
      <c r="B16" s="29">
        <v>-0.02005881</v>
      </c>
      <c r="C16" s="13">
        <v>-0.01443068</v>
      </c>
      <c r="D16" s="13">
        <v>-0.0064035</v>
      </c>
      <c r="E16" s="13">
        <v>0.06986377</v>
      </c>
      <c r="F16" s="25">
        <v>-0.02357709</v>
      </c>
      <c r="G16" s="35">
        <v>0.005751987</v>
      </c>
    </row>
    <row r="17" spans="1:7" ht="12">
      <c r="A17" s="20" t="s">
        <v>25</v>
      </c>
      <c r="B17" s="29">
        <v>-0.01116819</v>
      </c>
      <c r="C17" s="13">
        <v>-0.029916</v>
      </c>
      <c r="D17" s="13">
        <v>-0.01880555</v>
      </c>
      <c r="E17" s="13">
        <v>-0.02737854</v>
      </c>
      <c r="F17" s="25">
        <v>-0.03761165</v>
      </c>
      <c r="G17" s="35">
        <v>-0.02494883</v>
      </c>
    </row>
    <row r="18" spans="1:7" ht="12">
      <c r="A18" s="20" t="s">
        <v>26</v>
      </c>
      <c r="B18" s="29">
        <v>0.01509734</v>
      </c>
      <c r="C18" s="13">
        <v>0.0139133</v>
      </c>
      <c r="D18" s="13">
        <v>0.04001042</v>
      </c>
      <c r="E18" s="13">
        <v>-0.06440485</v>
      </c>
      <c r="F18" s="25">
        <v>0.02861826</v>
      </c>
      <c r="G18" s="35">
        <v>0.003473861</v>
      </c>
    </row>
    <row r="19" spans="1:7" ht="12">
      <c r="A19" s="21" t="s">
        <v>27</v>
      </c>
      <c r="B19" s="31">
        <v>-0.2100983</v>
      </c>
      <c r="C19" s="15">
        <v>-0.1977495</v>
      </c>
      <c r="D19" s="15">
        <v>-0.1968297</v>
      </c>
      <c r="E19" s="15">
        <v>-0.1889255</v>
      </c>
      <c r="F19" s="27">
        <v>-0.1364635</v>
      </c>
      <c r="G19" s="37">
        <v>-0.1890117</v>
      </c>
    </row>
    <row r="20" spans="1:7" ht="12.75" thickBot="1">
      <c r="A20" s="44" t="s">
        <v>28</v>
      </c>
      <c r="B20" s="45">
        <v>-0.005099588</v>
      </c>
      <c r="C20" s="46">
        <v>0.001298493</v>
      </c>
      <c r="D20" s="46">
        <v>4.441676E-05</v>
      </c>
      <c r="E20" s="46">
        <v>-0.006467408</v>
      </c>
      <c r="F20" s="47">
        <v>0.001161952</v>
      </c>
      <c r="G20" s="48">
        <v>-0.001816082</v>
      </c>
    </row>
    <row r="21" spans="1:7" ht="12.75" thickTop="1">
      <c r="A21" s="6" t="s">
        <v>29</v>
      </c>
      <c r="B21" s="39">
        <v>39.94426</v>
      </c>
      <c r="C21" s="40">
        <v>38.95279</v>
      </c>
      <c r="D21" s="40">
        <v>-34.88986</v>
      </c>
      <c r="E21" s="40">
        <v>49.04183</v>
      </c>
      <c r="F21" s="41">
        <v>-139.0746</v>
      </c>
      <c r="G21" s="43">
        <v>-0.001291613</v>
      </c>
    </row>
    <row r="22" spans="1:7" ht="12">
      <c r="A22" s="20" t="s">
        <v>30</v>
      </c>
      <c r="B22" s="29">
        <v>-79.41903</v>
      </c>
      <c r="C22" s="13">
        <v>-42.05017</v>
      </c>
      <c r="D22" s="13">
        <v>25.43788</v>
      </c>
      <c r="E22" s="13">
        <v>33.53136</v>
      </c>
      <c r="F22" s="25">
        <v>54.97198</v>
      </c>
      <c r="G22" s="36">
        <v>0</v>
      </c>
    </row>
    <row r="23" spans="1:7" ht="12">
      <c r="A23" s="20" t="s">
        <v>31</v>
      </c>
      <c r="B23" s="29">
        <v>5.285047</v>
      </c>
      <c r="C23" s="13">
        <v>1.174003</v>
      </c>
      <c r="D23" s="13">
        <v>2.89723</v>
      </c>
      <c r="E23" s="13">
        <v>2.419276</v>
      </c>
      <c r="F23" s="25">
        <v>6.469228</v>
      </c>
      <c r="G23" s="35">
        <v>3.189741</v>
      </c>
    </row>
    <row r="24" spans="1:7" ht="12">
      <c r="A24" s="20" t="s">
        <v>32</v>
      </c>
      <c r="B24" s="49">
        <v>-0.8922488</v>
      </c>
      <c r="C24" s="50">
        <v>3.914474</v>
      </c>
      <c r="D24" s="50">
        <v>5.624782</v>
      </c>
      <c r="E24" s="50">
        <v>-2.739965</v>
      </c>
      <c r="F24" s="51">
        <v>-0.4292678</v>
      </c>
      <c r="G24" s="35">
        <v>1.449271</v>
      </c>
    </row>
    <row r="25" spans="1:7" ht="12">
      <c r="A25" s="20" t="s">
        <v>33</v>
      </c>
      <c r="B25" s="29">
        <v>1.10334</v>
      </c>
      <c r="C25" s="13">
        <v>0.06945496</v>
      </c>
      <c r="D25" s="13">
        <v>0.6904656</v>
      </c>
      <c r="E25" s="13">
        <v>0.6131986</v>
      </c>
      <c r="F25" s="25">
        <v>-1.973791</v>
      </c>
      <c r="G25" s="35">
        <v>0.2265849</v>
      </c>
    </row>
    <row r="26" spans="1:7" ht="12">
      <c r="A26" s="21" t="s">
        <v>34</v>
      </c>
      <c r="B26" s="31">
        <v>0.5383924</v>
      </c>
      <c r="C26" s="15">
        <v>0.1534566</v>
      </c>
      <c r="D26" s="15">
        <v>0.5654794</v>
      </c>
      <c r="E26" s="15">
        <v>-0.1981576</v>
      </c>
      <c r="F26" s="27">
        <v>1.585757</v>
      </c>
      <c r="G26" s="37">
        <v>0.414897</v>
      </c>
    </row>
    <row r="27" spans="1:7" ht="12">
      <c r="A27" s="20" t="s">
        <v>35</v>
      </c>
      <c r="B27" s="29">
        <v>0.3776174</v>
      </c>
      <c r="C27" s="13">
        <v>0.2300498</v>
      </c>
      <c r="D27" s="13">
        <v>0.1002349</v>
      </c>
      <c r="E27" s="13">
        <v>0.007726729</v>
      </c>
      <c r="F27" s="25">
        <v>0.09680093</v>
      </c>
      <c r="G27" s="35">
        <v>0.1488782</v>
      </c>
    </row>
    <row r="28" spans="1:7" ht="12">
      <c r="A28" s="20" t="s">
        <v>36</v>
      </c>
      <c r="B28" s="29">
        <v>-0.174228</v>
      </c>
      <c r="C28" s="13">
        <v>0.5174006</v>
      </c>
      <c r="D28" s="13">
        <v>0.5541862</v>
      </c>
      <c r="E28" s="13">
        <v>-0.2419213</v>
      </c>
      <c r="F28" s="25">
        <v>-0.3191837</v>
      </c>
      <c r="G28" s="35">
        <v>0.1317888</v>
      </c>
    </row>
    <row r="29" spans="1:7" ht="12">
      <c r="A29" s="20" t="s">
        <v>37</v>
      </c>
      <c r="B29" s="29">
        <v>0.05911675</v>
      </c>
      <c r="C29" s="13">
        <v>-0.03736319</v>
      </c>
      <c r="D29" s="13">
        <v>0.03935014</v>
      </c>
      <c r="E29" s="13">
        <v>0.09814771</v>
      </c>
      <c r="F29" s="25">
        <v>-0.002287515</v>
      </c>
      <c r="G29" s="35">
        <v>0.03234605</v>
      </c>
    </row>
    <row r="30" spans="1:7" ht="12">
      <c r="A30" s="21" t="s">
        <v>38</v>
      </c>
      <c r="B30" s="31">
        <v>0.1737965</v>
      </c>
      <c r="C30" s="15">
        <v>0.171737</v>
      </c>
      <c r="D30" s="15">
        <v>0.1175717</v>
      </c>
      <c r="E30" s="15">
        <v>0.04154448</v>
      </c>
      <c r="F30" s="27">
        <v>0.2168743</v>
      </c>
      <c r="G30" s="37">
        <v>0.1336895</v>
      </c>
    </row>
    <row r="31" spans="1:7" ht="12">
      <c r="A31" s="20" t="s">
        <v>39</v>
      </c>
      <c r="B31" s="29">
        <v>-0.0006324162</v>
      </c>
      <c r="C31" s="13">
        <v>-0.02177299</v>
      </c>
      <c r="D31" s="13">
        <v>-0.01266126</v>
      </c>
      <c r="E31" s="13">
        <v>0.008128127</v>
      </c>
      <c r="F31" s="25">
        <v>0.04880372</v>
      </c>
      <c r="G31" s="35">
        <v>9.37652E-05</v>
      </c>
    </row>
    <row r="32" spans="1:7" ht="12">
      <c r="A32" s="20" t="s">
        <v>40</v>
      </c>
      <c r="B32" s="29">
        <v>0.02170397</v>
      </c>
      <c r="C32" s="13">
        <v>0.06111639</v>
      </c>
      <c r="D32" s="13">
        <v>0.05209676</v>
      </c>
      <c r="E32" s="13">
        <v>0.00762018</v>
      </c>
      <c r="F32" s="25">
        <v>-0.005623249</v>
      </c>
      <c r="G32" s="35">
        <v>0.031461</v>
      </c>
    </row>
    <row r="33" spans="1:7" ht="12">
      <c r="A33" s="20" t="s">
        <v>41</v>
      </c>
      <c r="B33" s="29">
        <v>0.06250949</v>
      </c>
      <c r="C33" s="13">
        <v>0.05472831</v>
      </c>
      <c r="D33" s="13">
        <v>0.07331839</v>
      </c>
      <c r="E33" s="13">
        <v>0.05327138</v>
      </c>
      <c r="F33" s="25">
        <v>0.06460834</v>
      </c>
      <c r="G33" s="35">
        <v>0.0612945</v>
      </c>
    </row>
    <row r="34" spans="1:7" ht="12">
      <c r="A34" s="21" t="s">
        <v>42</v>
      </c>
      <c r="B34" s="31">
        <v>0.02360815</v>
      </c>
      <c r="C34" s="15">
        <v>0.02294206</v>
      </c>
      <c r="D34" s="15">
        <v>0.007025018</v>
      </c>
      <c r="E34" s="15">
        <v>0.004105628</v>
      </c>
      <c r="F34" s="27">
        <v>-0.04142761</v>
      </c>
      <c r="G34" s="37">
        <v>0.006073807</v>
      </c>
    </row>
    <row r="35" spans="1:7" ht="12.75" thickBot="1">
      <c r="A35" s="22" t="s">
        <v>43</v>
      </c>
      <c r="B35" s="32">
        <v>-0.0003761035</v>
      </c>
      <c r="C35" s="16">
        <v>-0.004479031</v>
      </c>
      <c r="D35" s="16">
        <v>0.001681419</v>
      </c>
      <c r="E35" s="16">
        <v>3.495998E-05</v>
      </c>
      <c r="F35" s="28">
        <v>0.01098451</v>
      </c>
      <c r="G35" s="38">
        <v>0.0007467354</v>
      </c>
    </row>
    <row r="36" spans="1:7" ht="12">
      <c r="A36" s="4" t="s">
        <v>44</v>
      </c>
      <c r="B36" s="3">
        <v>22.01233</v>
      </c>
      <c r="C36" s="3">
        <v>22.00317</v>
      </c>
      <c r="D36" s="3">
        <v>22.01233</v>
      </c>
      <c r="E36" s="3">
        <v>22.00623</v>
      </c>
      <c r="F36" s="3">
        <v>22.00928</v>
      </c>
      <c r="G36" s="3"/>
    </row>
    <row r="37" spans="1:6" ht="12">
      <c r="A37" s="4" t="s">
        <v>45</v>
      </c>
      <c r="B37" s="2">
        <v>0.1948039</v>
      </c>
      <c r="C37" s="2">
        <v>0.1195272</v>
      </c>
      <c r="D37" s="2">
        <v>0.0773112</v>
      </c>
      <c r="E37" s="2">
        <v>0.02950033</v>
      </c>
      <c r="F37" s="2">
        <v>-0.004069011</v>
      </c>
    </row>
    <row r="38" spans="1:7" ht="12">
      <c r="A38" s="4" t="s">
        <v>53</v>
      </c>
      <c r="B38" s="2">
        <v>2.548237E-05</v>
      </c>
      <c r="C38" s="2">
        <v>-5.058605E-05</v>
      </c>
      <c r="D38" s="2">
        <v>0.0001751473</v>
      </c>
      <c r="E38" s="2">
        <v>-0.0003310304</v>
      </c>
      <c r="F38" s="2">
        <v>0.0003469081</v>
      </c>
      <c r="G38" s="2">
        <v>0.0001170185</v>
      </c>
    </row>
    <row r="39" spans="1:7" ht="12.75" thickBot="1">
      <c r="A39" s="4" t="s">
        <v>54</v>
      </c>
      <c r="B39" s="2">
        <v>-6.770286E-05</v>
      </c>
      <c r="C39" s="2">
        <v>-6.643246E-05</v>
      </c>
      <c r="D39" s="2">
        <v>5.886723E-05</v>
      </c>
      <c r="E39" s="2">
        <v>-8.226112E-05</v>
      </c>
      <c r="F39" s="2">
        <v>0.0002345199</v>
      </c>
      <c r="G39" s="2">
        <v>0.0006427155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3.116593</v>
      </c>
      <c r="F40" s="17" t="s">
        <v>48</v>
      </c>
      <c r="G40" s="8">
        <v>55.104727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0.003759</v>
      </c>
      <c r="D4">
        <v>0.003759</v>
      </c>
      <c r="E4">
        <v>0.00376</v>
      </c>
      <c r="F4">
        <v>0.002085</v>
      </c>
      <c r="G4">
        <v>0.011716</v>
      </c>
    </row>
    <row r="5" spans="1:7" ht="12.75">
      <c r="A5" t="s">
        <v>13</v>
      </c>
      <c r="B5">
        <v>-3.970868</v>
      </c>
      <c r="C5">
        <v>-2.102496</v>
      </c>
      <c r="D5">
        <v>1.271891</v>
      </c>
      <c r="E5">
        <v>1.676562</v>
      </c>
      <c r="F5">
        <v>2.748571</v>
      </c>
      <c r="G5">
        <v>9.090455</v>
      </c>
    </row>
    <row r="6" spans="1:7" ht="12.75">
      <c r="A6" t="s">
        <v>14</v>
      </c>
      <c r="B6" s="52">
        <v>-14.67334</v>
      </c>
      <c r="C6" s="52">
        <v>29.92082</v>
      </c>
      <c r="D6" s="52">
        <v>-102.9398</v>
      </c>
      <c r="E6" s="52">
        <v>194.5615</v>
      </c>
      <c r="F6" s="52">
        <v>-203.3052</v>
      </c>
      <c r="G6" s="52">
        <v>0.001311022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-1.431053</v>
      </c>
      <c r="C8" s="52">
        <v>-2.498159</v>
      </c>
      <c r="D8" s="52">
        <v>-1.456388</v>
      </c>
      <c r="E8" s="52">
        <v>-4.054972</v>
      </c>
      <c r="F8" s="52">
        <v>-1.546085</v>
      </c>
      <c r="G8" s="52">
        <v>-2.340791</v>
      </c>
    </row>
    <row r="9" spans="1:7" ht="12.75">
      <c r="A9" t="s">
        <v>17</v>
      </c>
      <c r="B9" s="52">
        <v>-1.157737</v>
      </c>
      <c r="C9" s="52">
        <v>0.7723323</v>
      </c>
      <c r="D9" s="52">
        <v>0.9146513</v>
      </c>
      <c r="E9" s="52">
        <v>0.491612</v>
      </c>
      <c r="F9" s="52">
        <v>-1.275986</v>
      </c>
      <c r="G9" s="52">
        <v>0.186365</v>
      </c>
    </row>
    <row r="10" spans="1:7" ht="12.75">
      <c r="A10" t="s">
        <v>18</v>
      </c>
      <c r="B10" s="52">
        <v>0.9263963</v>
      </c>
      <c r="C10" s="52">
        <v>0.5657318</v>
      </c>
      <c r="D10" s="52">
        <v>0.5367384</v>
      </c>
      <c r="E10" s="52">
        <v>1.586316</v>
      </c>
      <c r="F10" s="52">
        <v>-2.584842</v>
      </c>
      <c r="G10" s="52">
        <v>0.4360419</v>
      </c>
    </row>
    <row r="11" spans="1:7" ht="12.75">
      <c r="A11" t="s">
        <v>19</v>
      </c>
      <c r="B11" s="52">
        <v>2.462709</v>
      </c>
      <c r="C11" s="52">
        <v>1.760865</v>
      </c>
      <c r="D11" s="52">
        <v>1.963701</v>
      </c>
      <c r="E11" s="52">
        <v>1.177372</v>
      </c>
      <c r="F11" s="52">
        <v>13.37202</v>
      </c>
      <c r="G11" s="52">
        <v>3.320505</v>
      </c>
    </row>
    <row r="12" spans="1:7" ht="12.75">
      <c r="A12" t="s">
        <v>20</v>
      </c>
      <c r="B12" s="52">
        <v>-0.1262686</v>
      </c>
      <c r="C12" s="52">
        <v>-0.2019891</v>
      </c>
      <c r="D12" s="52">
        <v>-0.02403322</v>
      </c>
      <c r="E12" s="52">
        <v>0.2532444</v>
      </c>
      <c r="F12" s="52">
        <v>-0.3577705</v>
      </c>
      <c r="G12" s="52">
        <v>-0.0594618</v>
      </c>
    </row>
    <row r="13" spans="1:7" ht="12.75">
      <c r="A13" t="s">
        <v>21</v>
      </c>
      <c r="B13" s="52">
        <v>-0.2213711</v>
      </c>
      <c r="C13" s="52">
        <v>0.05467926</v>
      </c>
      <c r="D13" s="52">
        <v>0.1014766</v>
      </c>
      <c r="E13" s="52">
        <v>0.0001228733</v>
      </c>
      <c r="F13" s="52">
        <v>-0.00339457</v>
      </c>
      <c r="G13" s="52">
        <v>0.005114472</v>
      </c>
    </row>
    <row r="14" spans="1:7" ht="12.75">
      <c r="A14" t="s">
        <v>22</v>
      </c>
      <c r="B14" s="52">
        <v>0.03895788</v>
      </c>
      <c r="C14" s="52">
        <v>0.06897084</v>
      </c>
      <c r="D14" s="52">
        <v>0.05633366</v>
      </c>
      <c r="E14" s="52">
        <v>0.0119585</v>
      </c>
      <c r="F14" s="52">
        <v>0.1245022</v>
      </c>
      <c r="G14" s="52">
        <v>0.05527838</v>
      </c>
    </row>
    <row r="15" spans="1:7" ht="12.75">
      <c r="A15" t="s">
        <v>23</v>
      </c>
      <c r="B15" s="52">
        <v>-0.3496209</v>
      </c>
      <c r="C15" s="52">
        <v>-0.06847185</v>
      </c>
      <c r="D15" s="52">
        <v>-0.06072908</v>
      </c>
      <c r="E15" s="52">
        <v>-0.1464085</v>
      </c>
      <c r="F15" s="52">
        <v>-0.3830456</v>
      </c>
      <c r="G15" s="52">
        <v>-0.1680326</v>
      </c>
    </row>
    <row r="16" spans="1:7" ht="12.75">
      <c r="A16" t="s">
        <v>24</v>
      </c>
      <c r="B16" s="52">
        <v>-0.02005881</v>
      </c>
      <c r="C16" s="52">
        <v>-0.01443068</v>
      </c>
      <c r="D16" s="52">
        <v>-0.0064035</v>
      </c>
      <c r="E16" s="52">
        <v>0.06986377</v>
      </c>
      <c r="F16" s="52">
        <v>-0.02357709</v>
      </c>
      <c r="G16" s="52">
        <v>0.005751987</v>
      </c>
    </row>
    <row r="17" spans="1:7" ht="12.75">
      <c r="A17" t="s">
        <v>25</v>
      </c>
      <c r="B17" s="52">
        <v>-0.01116819</v>
      </c>
      <c r="C17" s="52">
        <v>-0.029916</v>
      </c>
      <c r="D17" s="52">
        <v>-0.01880555</v>
      </c>
      <c r="E17" s="52">
        <v>-0.02737854</v>
      </c>
      <c r="F17" s="52">
        <v>-0.03761165</v>
      </c>
      <c r="G17" s="52">
        <v>-0.02494883</v>
      </c>
    </row>
    <row r="18" spans="1:7" ht="12.75">
      <c r="A18" t="s">
        <v>26</v>
      </c>
      <c r="B18" s="52">
        <v>0.01509734</v>
      </c>
      <c r="C18" s="52">
        <v>0.0139133</v>
      </c>
      <c r="D18" s="52">
        <v>0.04001042</v>
      </c>
      <c r="E18" s="52">
        <v>-0.06440485</v>
      </c>
      <c r="F18" s="52">
        <v>0.02861826</v>
      </c>
      <c r="G18" s="52">
        <v>0.003473861</v>
      </c>
    </row>
    <row r="19" spans="1:7" ht="12.75">
      <c r="A19" t="s">
        <v>27</v>
      </c>
      <c r="B19" s="52">
        <v>-0.2100983</v>
      </c>
      <c r="C19" s="52">
        <v>-0.1977495</v>
      </c>
      <c r="D19" s="52">
        <v>-0.1968297</v>
      </c>
      <c r="E19" s="52">
        <v>-0.1889255</v>
      </c>
      <c r="F19" s="52">
        <v>-0.1364635</v>
      </c>
      <c r="G19" s="52">
        <v>-0.1890117</v>
      </c>
    </row>
    <row r="20" spans="1:7" ht="12.75">
      <c r="A20" t="s">
        <v>28</v>
      </c>
      <c r="B20" s="52">
        <v>-0.005099588</v>
      </c>
      <c r="C20" s="52">
        <v>0.001298493</v>
      </c>
      <c r="D20" s="52">
        <v>4.441676E-05</v>
      </c>
      <c r="E20" s="52">
        <v>-0.006467408</v>
      </c>
      <c r="F20" s="52">
        <v>0.001161952</v>
      </c>
      <c r="G20" s="52">
        <v>-0.001816082</v>
      </c>
    </row>
    <row r="21" spans="1:7" ht="12.75">
      <c r="A21" t="s">
        <v>29</v>
      </c>
      <c r="B21" s="52">
        <v>39.94426</v>
      </c>
      <c r="C21" s="52">
        <v>38.95279</v>
      </c>
      <c r="D21" s="52">
        <v>-34.88986</v>
      </c>
      <c r="E21" s="52">
        <v>49.04183</v>
      </c>
      <c r="F21" s="52">
        <v>-139.0746</v>
      </c>
      <c r="G21" s="52">
        <v>-0.001291613</v>
      </c>
    </row>
    <row r="22" spans="1:7" ht="12.75">
      <c r="A22" t="s">
        <v>30</v>
      </c>
      <c r="B22" s="52">
        <v>-79.41903</v>
      </c>
      <c r="C22" s="52">
        <v>-42.05017</v>
      </c>
      <c r="D22" s="52">
        <v>25.43788</v>
      </c>
      <c r="E22" s="52">
        <v>33.53136</v>
      </c>
      <c r="F22" s="52">
        <v>54.97198</v>
      </c>
      <c r="G22" s="52">
        <v>0</v>
      </c>
    </row>
    <row r="23" spans="1:7" ht="12.75">
      <c r="A23" t="s">
        <v>31</v>
      </c>
      <c r="B23" s="52">
        <v>5.285047</v>
      </c>
      <c r="C23" s="52">
        <v>1.174003</v>
      </c>
      <c r="D23" s="52">
        <v>2.89723</v>
      </c>
      <c r="E23" s="52">
        <v>2.419276</v>
      </c>
      <c r="F23" s="52">
        <v>6.469228</v>
      </c>
      <c r="G23" s="52">
        <v>3.189741</v>
      </c>
    </row>
    <row r="24" spans="1:7" ht="12.75">
      <c r="A24" t="s">
        <v>32</v>
      </c>
      <c r="B24" s="52">
        <v>-0.8922488</v>
      </c>
      <c r="C24" s="52">
        <v>3.914474</v>
      </c>
      <c r="D24" s="52">
        <v>5.624782</v>
      </c>
      <c r="E24" s="52">
        <v>-2.739965</v>
      </c>
      <c r="F24" s="52">
        <v>-0.4292678</v>
      </c>
      <c r="G24" s="52">
        <v>1.449271</v>
      </c>
    </row>
    <row r="25" spans="1:7" ht="12.75">
      <c r="A25" t="s">
        <v>33</v>
      </c>
      <c r="B25" s="52">
        <v>1.10334</v>
      </c>
      <c r="C25" s="52">
        <v>0.06945496</v>
      </c>
      <c r="D25" s="52">
        <v>0.6904656</v>
      </c>
      <c r="E25" s="52">
        <v>0.6131986</v>
      </c>
      <c r="F25" s="52">
        <v>-1.973791</v>
      </c>
      <c r="G25" s="52">
        <v>0.2265849</v>
      </c>
    </row>
    <row r="26" spans="1:7" ht="12.75">
      <c r="A26" t="s">
        <v>34</v>
      </c>
      <c r="B26" s="52">
        <v>0.5383924</v>
      </c>
      <c r="C26" s="52">
        <v>0.1534566</v>
      </c>
      <c r="D26" s="52">
        <v>0.5654794</v>
      </c>
      <c r="E26" s="52">
        <v>-0.1981576</v>
      </c>
      <c r="F26" s="52">
        <v>1.585757</v>
      </c>
      <c r="G26" s="52">
        <v>0.414897</v>
      </c>
    </row>
    <row r="27" spans="1:7" ht="12.75">
      <c r="A27" t="s">
        <v>35</v>
      </c>
      <c r="B27" s="52">
        <v>0.3776174</v>
      </c>
      <c r="C27" s="52">
        <v>0.2300498</v>
      </c>
      <c r="D27" s="52">
        <v>0.1002349</v>
      </c>
      <c r="E27" s="52">
        <v>0.007726729</v>
      </c>
      <c r="F27" s="52">
        <v>0.09680093</v>
      </c>
      <c r="G27" s="52">
        <v>0.1488782</v>
      </c>
    </row>
    <row r="28" spans="1:7" ht="12.75">
      <c r="A28" t="s">
        <v>36</v>
      </c>
      <c r="B28" s="52">
        <v>-0.174228</v>
      </c>
      <c r="C28" s="52">
        <v>0.5174006</v>
      </c>
      <c r="D28" s="52">
        <v>0.5541862</v>
      </c>
      <c r="E28" s="52">
        <v>-0.2419213</v>
      </c>
      <c r="F28" s="52">
        <v>-0.3191837</v>
      </c>
      <c r="G28" s="52">
        <v>0.1317888</v>
      </c>
    </row>
    <row r="29" spans="1:7" ht="12.75">
      <c r="A29" t="s">
        <v>37</v>
      </c>
      <c r="B29" s="52">
        <v>0.05911675</v>
      </c>
      <c r="C29" s="52">
        <v>-0.03736319</v>
      </c>
      <c r="D29" s="52">
        <v>0.03935014</v>
      </c>
      <c r="E29" s="52">
        <v>0.09814771</v>
      </c>
      <c r="F29" s="52">
        <v>-0.002287515</v>
      </c>
      <c r="G29" s="52">
        <v>0.03234605</v>
      </c>
    </row>
    <row r="30" spans="1:7" ht="12.75">
      <c r="A30" t="s">
        <v>38</v>
      </c>
      <c r="B30" s="52">
        <v>0.1737965</v>
      </c>
      <c r="C30" s="52">
        <v>0.171737</v>
      </c>
      <c r="D30" s="52">
        <v>0.1175717</v>
      </c>
      <c r="E30" s="52">
        <v>0.04154448</v>
      </c>
      <c r="F30" s="52">
        <v>0.2168743</v>
      </c>
      <c r="G30" s="52">
        <v>0.1336895</v>
      </c>
    </row>
    <row r="31" spans="1:7" ht="12.75">
      <c r="A31" t="s">
        <v>39</v>
      </c>
      <c r="B31" s="52">
        <v>-0.0006324162</v>
      </c>
      <c r="C31" s="52">
        <v>-0.02177299</v>
      </c>
      <c r="D31" s="52">
        <v>-0.01266126</v>
      </c>
      <c r="E31" s="52">
        <v>0.008128127</v>
      </c>
      <c r="F31" s="52">
        <v>0.04880372</v>
      </c>
      <c r="G31" s="52">
        <v>9.37652E-05</v>
      </c>
    </row>
    <row r="32" spans="1:7" ht="12.75">
      <c r="A32" t="s">
        <v>40</v>
      </c>
      <c r="B32" s="52">
        <v>0.02170397</v>
      </c>
      <c r="C32" s="52">
        <v>0.06111639</v>
      </c>
      <c r="D32" s="52">
        <v>0.05209676</v>
      </c>
      <c r="E32" s="52">
        <v>0.00762018</v>
      </c>
      <c r="F32" s="52">
        <v>-0.005623249</v>
      </c>
      <c r="G32" s="52">
        <v>0.031461</v>
      </c>
    </row>
    <row r="33" spans="1:7" ht="12.75">
      <c r="A33" t="s">
        <v>41</v>
      </c>
      <c r="B33" s="52">
        <v>0.06250949</v>
      </c>
      <c r="C33" s="52">
        <v>0.05472831</v>
      </c>
      <c r="D33" s="52">
        <v>0.07331839</v>
      </c>
      <c r="E33" s="52">
        <v>0.05327138</v>
      </c>
      <c r="F33" s="52">
        <v>0.06460834</v>
      </c>
      <c r="G33" s="52">
        <v>0.0612945</v>
      </c>
    </row>
    <row r="34" spans="1:7" ht="12.75">
      <c r="A34" t="s">
        <v>42</v>
      </c>
      <c r="B34" s="52">
        <v>0.02360815</v>
      </c>
      <c r="C34" s="52">
        <v>0.02294206</v>
      </c>
      <c r="D34" s="52">
        <v>0.007025018</v>
      </c>
      <c r="E34" s="52">
        <v>0.004105628</v>
      </c>
      <c r="F34" s="52">
        <v>-0.04142761</v>
      </c>
      <c r="G34" s="52">
        <v>0.006073807</v>
      </c>
    </row>
    <row r="35" spans="1:7" ht="12.75">
      <c r="A35" t="s">
        <v>43</v>
      </c>
      <c r="B35" s="52">
        <v>-0.0003761035</v>
      </c>
      <c r="C35" s="52">
        <v>-0.004479031</v>
      </c>
      <c r="D35" s="52">
        <v>0.001681419</v>
      </c>
      <c r="E35" s="52">
        <v>3.495998E-05</v>
      </c>
      <c r="F35" s="52">
        <v>0.01098451</v>
      </c>
      <c r="G35" s="52">
        <v>0.0007467354</v>
      </c>
    </row>
    <row r="36" spans="1:6" ht="12.75">
      <c r="A36" t="s">
        <v>44</v>
      </c>
      <c r="B36" s="52">
        <v>22.01233</v>
      </c>
      <c r="C36" s="52">
        <v>22.00317</v>
      </c>
      <c r="D36" s="52">
        <v>22.01233</v>
      </c>
      <c r="E36" s="52">
        <v>22.00623</v>
      </c>
      <c r="F36" s="52">
        <v>22.00928</v>
      </c>
    </row>
    <row r="37" spans="1:6" ht="12.75">
      <c r="A37" t="s">
        <v>45</v>
      </c>
      <c r="B37" s="52">
        <v>0.1948039</v>
      </c>
      <c r="C37" s="52">
        <v>0.1195272</v>
      </c>
      <c r="D37" s="52">
        <v>0.0773112</v>
      </c>
      <c r="E37" s="52">
        <v>0.02950033</v>
      </c>
      <c r="F37" s="52">
        <v>-0.004069011</v>
      </c>
    </row>
    <row r="38" spans="1:7" ht="12.75">
      <c r="A38" t="s">
        <v>55</v>
      </c>
      <c r="B38" s="52">
        <v>2.548237E-05</v>
      </c>
      <c r="C38" s="52">
        <v>-5.058605E-05</v>
      </c>
      <c r="D38" s="52">
        <v>0.0001751473</v>
      </c>
      <c r="E38" s="52">
        <v>-0.0003310304</v>
      </c>
      <c r="F38" s="52">
        <v>0.0003469081</v>
      </c>
      <c r="G38" s="52">
        <v>0.0001170185</v>
      </c>
    </row>
    <row r="39" spans="1:7" ht="12.75">
      <c r="A39" t="s">
        <v>56</v>
      </c>
      <c r="B39" s="52">
        <v>-6.770286E-05</v>
      </c>
      <c r="C39" s="52">
        <v>-6.643246E-05</v>
      </c>
      <c r="D39" s="52">
        <v>5.886723E-05</v>
      </c>
      <c r="E39" s="52">
        <v>-8.226112E-05</v>
      </c>
      <c r="F39" s="52">
        <v>0.0002345199</v>
      </c>
      <c r="G39" s="52">
        <v>0.0006427155</v>
      </c>
    </row>
    <row r="40" spans="2:7" ht="12.75">
      <c r="B40" t="s">
        <v>46</v>
      </c>
      <c r="C40">
        <v>-0.003759</v>
      </c>
      <c r="D40" t="s">
        <v>47</v>
      </c>
      <c r="E40">
        <v>3.116593</v>
      </c>
      <c r="F40" t="s">
        <v>48</v>
      </c>
      <c r="G40">
        <v>55.104727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2.548236757480683E-05</v>
      </c>
      <c r="C50">
        <f>-0.017/(C7*C7+C22*C22)*(C21*C22+C6*C7)</f>
        <v>-5.058604438401563E-05</v>
      </c>
      <c r="D50">
        <f>-0.017/(D7*D7+D22*D22)*(D21*D22+D6*D7)</f>
        <v>0.00017514740573833787</v>
      </c>
      <c r="E50">
        <f>-0.017/(E7*E7+E22*E22)*(E21*E22+E6*E7)</f>
        <v>-0.0003310303827265828</v>
      </c>
      <c r="F50">
        <f>-0.017/(F7*F7+F22*F22)*(F21*F22+F6*F7)</f>
        <v>0.0003469080417634631</v>
      </c>
      <c r="G50">
        <f>(B50*B$4+C50*C$4+D50*D$4+E50*E$4+F50*F$4)/SUM(B$4:F$4)</f>
        <v>2.84537929644128E-07</v>
      </c>
    </row>
    <row r="51" spans="1:7" ht="12.75">
      <c r="A51" t="s">
        <v>59</v>
      </c>
      <c r="B51">
        <f>-0.017/(B7*B7+B22*B22)*(B21*B7-B6*B22)</f>
        <v>-6.770286350851054E-05</v>
      </c>
      <c r="C51">
        <f>-0.017/(C7*C7+C22*C22)*(C21*C7-C6*C22)</f>
        <v>-6.643245817659755E-05</v>
      </c>
      <c r="D51">
        <f>-0.017/(D7*D7+D22*D22)*(D21*D7-D6*D22)</f>
        <v>5.886722413105168E-05</v>
      </c>
      <c r="E51">
        <f>-0.017/(E7*E7+E22*E22)*(E21*E7-E6*E22)</f>
        <v>-8.226112110658571E-05</v>
      </c>
      <c r="F51">
        <f>-0.017/(F7*F7+F22*F22)*(F21*F7-F6*F22)</f>
        <v>0.00023451979780663397</v>
      </c>
      <c r="G51">
        <f>(B51*B$4+C51*C$4+D51*D$4+E51*E$4+F51*F$4)/SUM(B$4:F$4)</f>
        <v>-1.1356482368118353E-07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10000.037805434955</v>
      </c>
      <c r="C62">
        <f>C7+(2/0.017)*(C8*C50-C23*C51)</f>
        <v>10000.024042810264</v>
      </c>
      <c r="D62">
        <f>D7+(2/0.017)*(D8*D50-D23*D51)</f>
        <v>9999.94992535674</v>
      </c>
      <c r="E62">
        <f>E7+(2/0.017)*(E8*E50-E23*E51)</f>
        <v>10000.18133309284</v>
      </c>
      <c r="F62">
        <f>F7+(2/0.017)*(F8*F50-F23*F51)</f>
        <v>9999.758410427969</v>
      </c>
    </row>
    <row r="63" spans="1:6" ht="12.75">
      <c r="A63" t="s">
        <v>67</v>
      </c>
      <c r="B63">
        <f>B8+(3/0.017)*(B9*B50-B24*B51)</f>
        <v>-1.4469194138548798</v>
      </c>
      <c r="C63">
        <f>C8+(3/0.017)*(C9*C50-C24*C51)</f>
        <v>-2.4591627245385816</v>
      </c>
      <c r="D63">
        <f>D8+(3/0.017)*(D9*D50-D24*D51)</f>
        <v>-1.4865497353527248</v>
      </c>
      <c r="E63">
        <f>E8+(3/0.017)*(E9*E50-E24*E51)</f>
        <v>-4.123465723742198</v>
      </c>
      <c r="F63">
        <f>F8+(3/0.017)*(F9*F50-F24*F51)</f>
        <v>-1.6064340600441227</v>
      </c>
    </row>
    <row r="64" spans="1:6" ht="12.75">
      <c r="A64" t="s">
        <v>68</v>
      </c>
      <c r="B64">
        <f>B9+(4/0.017)*(B10*B50-B25*B51)</f>
        <v>-1.1346061650682304</v>
      </c>
      <c r="C64">
        <f>C9+(4/0.017)*(C10*C50-C25*C51)</f>
        <v>0.7666842834779077</v>
      </c>
      <c r="D64">
        <f>D9+(4/0.017)*(D10*D50-D25*D51)</f>
        <v>0.9272071929623917</v>
      </c>
      <c r="E64">
        <f>E9+(4/0.017)*(E10*E50-E25*E51)</f>
        <v>0.3799234380451028</v>
      </c>
      <c r="F64">
        <f>F9+(4/0.017)*(F10*F50-F25*F51)</f>
        <v>-1.3780588024130354</v>
      </c>
    </row>
    <row r="65" spans="1:6" ht="12.75">
      <c r="A65" t="s">
        <v>69</v>
      </c>
      <c r="B65">
        <f>B10+(5/0.017)*(B11*B50-B26*B51)</f>
        <v>0.9555746420997071</v>
      </c>
      <c r="C65">
        <f>C10+(5/0.017)*(C11*C50-C26*C51)</f>
        <v>0.5425315953285774</v>
      </c>
      <c r="D65">
        <f>D10+(5/0.017)*(D11*D50-D26*D51)</f>
        <v>0.6281057332983785</v>
      </c>
      <c r="E65">
        <f>E10+(5/0.017)*(E11*E50-E26*E51)</f>
        <v>1.4668905382048962</v>
      </c>
      <c r="F65">
        <f>F10+(5/0.017)*(F11*F50-F26*F51)</f>
        <v>-1.3298508642319384</v>
      </c>
    </row>
    <row r="66" spans="1:6" ht="12.75">
      <c r="A66" t="s">
        <v>70</v>
      </c>
      <c r="B66">
        <f>B11+(6/0.017)*(B12*B50-B27*B51)</f>
        <v>2.4705965846160995</v>
      </c>
      <c r="C66">
        <f>C11+(6/0.017)*(C12*C50-C27*C51)</f>
        <v>1.769865212927549</v>
      </c>
      <c r="D66">
        <f>D11+(6/0.017)*(D12*D50-D27*D51)</f>
        <v>1.9601327977204968</v>
      </c>
      <c r="E66">
        <f>E11+(6/0.017)*(E12*E50-E27*E51)</f>
        <v>1.148008712494587</v>
      </c>
      <c r="F66">
        <f>F11+(6/0.017)*(F12*F50-F27*F51)</f>
        <v>13.32020287126347</v>
      </c>
    </row>
    <row r="67" spans="1:6" ht="12.75">
      <c r="A67" t="s">
        <v>71</v>
      </c>
      <c r="B67">
        <f>B12+(7/0.017)*(B13*B50-B28*B51)</f>
        <v>-0.1334484564534118</v>
      </c>
      <c r="C67">
        <f>C12+(7/0.017)*(C13*C50-C28*C51)</f>
        <v>-0.188974788016023</v>
      </c>
      <c r="D67">
        <f>D12+(7/0.017)*(D13*D50-D28*D51)</f>
        <v>-0.030147942358124805</v>
      </c>
      <c r="E67">
        <f>E12+(7/0.017)*(E13*E50-E28*E51)</f>
        <v>0.24503323852519882</v>
      </c>
      <c r="F67">
        <f>F12+(7/0.017)*(F13*F50-F28*F51)</f>
        <v>-0.32743279105347584</v>
      </c>
    </row>
    <row r="68" spans="1:6" ht="12.75">
      <c r="A68" t="s">
        <v>72</v>
      </c>
      <c r="B68">
        <f>B13+(8/0.017)*(B14*B50-B29*B51)</f>
        <v>-0.21902045892968847</v>
      </c>
      <c r="C68">
        <f>C13+(8/0.017)*(C14*C50-C29*C51)</f>
        <v>0.05186933504448842</v>
      </c>
      <c r="D68">
        <f>D13+(8/0.017)*(D14*D50-D29*D51)</f>
        <v>0.10502966395001286</v>
      </c>
      <c r="E68">
        <f>E13+(8/0.017)*(E14*E50-E29*E51)</f>
        <v>0.0020593974537921004</v>
      </c>
      <c r="F68">
        <f>F13+(8/0.017)*(F14*F50-F29*F51)</f>
        <v>0.017182974448245965</v>
      </c>
    </row>
    <row r="69" spans="1:6" ht="12.75">
      <c r="A69" t="s">
        <v>73</v>
      </c>
      <c r="B69">
        <f>B14+(9/0.017)*(B15*B50-B30*B51)</f>
        <v>0.04047059599347639</v>
      </c>
      <c r="C69">
        <f>C14+(9/0.017)*(C15*C50-C30*C51)</f>
        <v>0.07684458588336883</v>
      </c>
      <c r="D69">
        <f>D14+(9/0.017)*(D15*D50-D30*D51)</f>
        <v>0.04703842800751749</v>
      </c>
      <c r="E69">
        <f>E14+(9/0.017)*(E15*E50-E30*E51)</f>
        <v>0.03942605385941972</v>
      </c>
      <c r="F69">
        <f>F14+(9/0.017)*(F15*F50-F30*F51)</f>
        <v>0.02722653859481798</v>
      </c>
    </row>
    <row r="70" spans="1:6" ht="12.75">
      <c r="A70" t="s">
        <v>74</v>
      </c>
      <c r="B70">
        <f>B15+(10/0.017)*(B16*B50-B31*B51)</f>
        <v>-0.34994676021011906</v>
      </c>
      <c r="C70">
        <f>C15+(10/0.017)*(C16*C50-C31*C51)</f>
        <v>-0.0688932866050488</v>
      </c>
      <c r="D70">
        <f>D15+(10/0.017)*(D16*D50-D31*D51)</f>
        <v>-0.060950387754378776</v>
      </c>
      <c r="E70">
        <f>E15+(10/0.017)*(E16*E50-E31*E51)</f>
        <v>-0.15961932451900307</v>
      </c>
      <c r="F70">
        <f>F15+(10/0.017)*(F16*F50-F31*F51)</f>
        <v>-0.39458943568764265</v>
      </c>
    </row>
    <row r="71" spans="1:6" ht="12.75">
      <c r="A71" t="s">
        <v>75</v>
      </c>
      <c r="B71">
        <f>B16+(11/0.017)*(B17*B50-B32*B51)</f>
        <v>-0.01929215594390866</v>
      </c>
      <c r="C71">
        <f>C16+(11/0.017)*(C17*C50-C32*C51)</f>
        <v>-0.010824333800582928</v>
      </c>
      <c r="D71">
        <f>D16+(11/0.017)*(D17*D50-D32*D51)</f>
        <v>-0.01051914025749684</v>
      </c>
      <c r="E71">
        <f>E16+(11/0.017)*(E17*E50-E32*E51)</f>
        <v>0.07613375260998938</v>
      </c>
      <c r="F71">
        <f>F16+(11/0.017)*(F17*F50-F32*F51)</f>
        <v>-0.0311664562903212</v>
      </c>
    </row>
    <row r="72" spans="1:6" ht="12.75">
      <c r="A72" t="s">
        <v>76</v>
      </c>
      <c r="B72">
        <f>B17+(12/0.017)*(B18*B50-B33*B51)</f>
        <v>-0.007909281221125808</v>
      </c>
      <c r="C72">
        <f>C17+(12/0.017)*(C18*C50-C33*C51)</f>
        <v>-0.027846411279654537</v>
      </c>
      <c r="D72">
        <f>D17+(12/0.017)*(D18*D50-D33*D51)</f>
        <v>-0.016905546822275214</v>
      </c>
      <c r="E72">
        <f>E17+(12/0.017)*(E18*E50-E33*E51)</f>
        <v>-0.009235863115310751</v>
      </c>
      <c r="F72">
        <f>F17+(12/0.017)*(F18*F50-F33*F51)</f>
        <v>-0.04129920079869032</v>
      </c>
    </row>
    <row r="73" spans="1:6" ht="12.75">
      <c r="A73" t="s">
        <v>77</v>
      </c>
      <c r="B73">
        <f>B18+(13/0.017)*(B19*B50-B34*B51)</f>
        <v>0.012225515543885488</v>
      </c>
      <c r="C73">
        <f>C18+(13/0.017)*(C19*C50-C34*C51)</f>
        <v>0.02272841832526909</v>
      </c>
      <c r="D73">
        <f>D18+(13/0.017)*(D19*D50-D34*D51)</f>
        <v>0.013331548807469534</v>
      </c>
      <c r="E73">
        <f>E18+(13/0.017)*(E19*E50-E34*E51)</f>
        <v>-0.01632181566228301</v>
      </c>
      <c r="F73">
        <f>F18+(13/0.017)*(F19*F50-F34*F51)</f>
        <v>-0.00015356240428772774</v>
      </c>
    </row>
    <row r="74" spans="1:6" ht="12.75">
      <c r="A74" t="s">
        <v>78</v>
      </c>
      <c r="B74">
        <f>B19+(14/0.017)*(B20*B50-B35*B51)</f>
        <v>-0.21022628706102958</v>
      </c>
      <c r="C74">
        <f>C19+(14/0.017)*(C20*C50-C35*C51)</f>
        <v>-0.1980486377233843</v>
      </c>
      <c r="D74">
        <f>D19+(14/0.017)*(D20*D50-D35*D51)</f>
        <v>-0.19690480669669663</v>
      </c>
      <c r="E74">
        <f>E19+(14/0.017)*(E20*E50-E35*E51)</f>
        <v>-0.18716003050018076</v>
      </c>
      <c r="F74">
        <f>F19+(14/0.017)*(F20*F50-F35*F51)</f>
        <v>-0.13825302494103914</v>
      </c>
    </row>
    <row r="75" spans="1:6" ht="12.75">
      <c r="A75" t="s">
        <v>79</v>
      </c>
      <c r="B75" s="52">
        <f>B20</f>
        <v>-0.005099588</v>
      </c>
      <c r="C75" s="52">
        <f>C20</f>
        <v>0.001298493</v>
      </c>
      <c r="D75" s="52">
        <f>D20</f>
        <v>4.441676E-05</v>
      </c>
      <c r="E75" s="52">
        <f>E20</f>
        <v>-0.006467408</v>
      </c>
      <c r="F75" s="52">
        <f>F20</f>
        <v>0.001161952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-79.39178742397218</v>
      </c>
      <c r="C82">
        <f>C22+(2/0.017)*(C8*C51+C23*C50)</f>
        <v>-42.03763227347988</v>
      </c>
      <c r="D82">
        <f>D22+(2/0.017)*(D8*D51+D23*D50)</f>
        <v>25.487492799942295</v>
      </c>
      <c r="E82">
        <f>E22+(2/0.017)*(E8*E51+E23*E50)</f>
        <v>33.47638502147936</v>
      </c>
      <c r="F82">
        <f>F22+(2/0.017)*(F8*F51+F23*F50)</f>
        <v>55.193349373601116</v>
      </c>
    </row>
    <row r="83" spans="1:6" ht="12.75">
      <c r="A83" t="s">
        <v>82</v>
      </c>
      <c r="B83">
        <f>B23+(3/0.017)*(B9*B51+B24*B50)</f>
        <v>5.2948667937999945</v>
      </c>
      <c r="C83">
        <f>C23+(3/0.017)*(C9*C51+C24*C50)</f>
        <v>1.1300043490490128</v>
      </c>
      <c r="D83">
        <f>D23+(3/0.017)*(D9*D51+D24*D50)</f>
        <v>3.080584522039275</v>
      </c>
      <c r="E83">
        <f>E23+(3/0.017)*(E9*E51+E24*E50)</f>
        <v>2.5722003132361158</v>
      </c>
      <c r="F83">
        <f>F23+(3/0.017)*(F9*F51+F24*F50)</f>
        <v>6.390140865185729</v>
      </c>
    </row>
    <row r="84" spans="1:6" ht="12.75">
      <c r="A84" t="s">
        <v>83</v>
      </c>
      <c r="B84">
        <f>B24+(4/0.017)*(B10*B51+B25*B50)</f>
        <v>-0.900390909838518</v>
      </c>
      <c r="C84">
        <f>C24+(4/0.017)*(C10*C51+C25*C50)</f>
        <v>3.904804257451312</v>
      </c>
      <c r="D84">
        <f>D24+(4/0.017)*(D10*D51+D25*D50)</f>
        <v>5.660671307831555</v>
      </c>
      <c r="E84">
        <f>E24+(4/0.017)*(E10*E51+E25*E50)</f>
        <v>-2.818430764666993</v>
      </c>
      <c r="F84">
        <f>F24+(4/0.017)*(F10*F51+F25*F50)</f>
        <v>-0.7330138220852807</v>
      </c>
    </row>
    <row r="85" spans="1:6" ht="12.75">
      <c r="A85" t="s">
        <v>84</v>
      </c>
      <c r="B85">
        <f>B25+(5/0.017)*(B11*B51+B26*B50)</f>
        <v>1.0583361946317946</v>
      </c>
      <c r="C85">
        <f>C25+(5/0.017)*(C11*C51+C26*C50)</f>
        <v>0.03276632681007218</v>
      </c>
      <c r="D85">
        <f>D25+(5/0.017)*(D11*D51+D26*D50)</f>
        <v>0.7535949755299536</v>
      </c>
      <c r="E85">
        <f>E25+(5/0.017)*(E11*E51+E26*E50)</f>
        <v>0.6040057310260818</v>
      </c>
      <c r="F85">
        <f>F25+(5/0.017)*(F11*F51+F26*F50)</f>
        <v>-0.889639446397362</v>
      </c>
    </row>
    <row r="86" spans="1:6" ht="12.75">
      <c r="A86" t="s">
        <v>85</v>
      </c>
      <c r="B86">
        <f>B26+(6/0.017)*(B12*B51+B27*B50)</f>
        <v>0.5448058110049365</v>
      </c>
      <c r="C86">
        <f>C26+(6/0.017)*(C12*C51+C27*C50)</f>
        <v>0.15408530225101577</v>
      </c>
      <c r="D86">
        <f>D26+(6/0.017)*(D12*D51+D27*D50)</f>
        <v>0.5711762636768626</v>
      </c>
      <c r="E86">
        <f>E26+(6/0.017)*(E12*E51+E27*E50)</f>
        <v>-0.20641287658213853</v>
      </c>
      <c r="F86">
        <f>F26+(6/0.017)*(F12*F51+F27*F50)</f>
        <v>1.567995854969178</v>
      </c>
    </row>
    <row r="87" spans="1:6" ht="12.75">
      <c r="A87" t="s">
        <v>86</v>
      </c>
      <c r="B87">
        <f>B27+(7/0.017)*(B13*B51+B28*B50)</f>
        <v>0.38196057694184926</v>
      </c>
      <c r="C87">
        <f>C27+(7/0.017)*(C13*C51+C28*C50)</f>
        <v>0.21777685343629674</v>
      </c>
      <c r="D87">
        <f>D27+(7/0.017)*(D13*D51+D28*D50)</f>
        <v>0.14266227922798314</v>
      </c>
      <c r="E87">
        <f>E27+(7/0.017)*(E13*E51+E28*E50)</f>
        <v>0.04069804369606486</v>
      </c>
      <c r="F87">
        <f>F27+(7/0.017)*(F13*F51+F28*F50)</f>
        <v>0.05087949450594117</v>
      </c>
    </row>
    <row r="88" spans="1:6" ht="12.75">
      <c r="A88" t="s">
        <v>87</v>
      </c>
      <c r="B88">
        <f>B28+(8/0.017)*(B14*B51+B29*B50)</f>
        <v>-0.1747602942488908</v>
      </c>
      <c r="C88">
        <f>C28+(8/0.017)*(C14*C51+C29*C50)</f>
        <v>0.5161338487265711</v>
      </c>
      <c r="D88">
        <f>D28+(8/0.017)*(D14*D51+D29*D50)</f>
        <v>0.5589900970003684</v>
      </c>
      <c r="E88">
        <f>E28+(8/0.017)*(E14*E51+E29*E50)</f>
        <v>-0.2576735793514309</v>
      </c>
      <c r="F88">
        <f>F28+(8/0.017)*(F14*F51+F29*F50)</f>
        <v>-0.30581679486055224</v>
      </c>
    </row>
    <row r="89" spans="1:6" ht="12.75">
      <c r="A89" t="s">
        <v>88</v>
      </c>
      <c r="B89">
        <f>B29+(9/0.017)*(B15*B51+B30*B50)</f>
        <v>0.07399273478339634</v>
      </c>
      <c r="C89">
        <f>C29+(9/0.017)*(C15*C51+C30*C50)</f>
        <v>-0.0395542888080474</v>
      </c>
      <c r="D89">
        <f>D29+(9/0.017)*(D15*D51+D30*D50)</f>
        <v>0.048359365465677775</v>
      </c>
      <c r="E89">
        <f>E29+(9/0.017)*(E15*E51+E30*E50)</f>
        <v>0.09724307353615354</v>
      </c>
      <c r="F89">
        <f>F29+(9/0.017)*(F15*F51+F30*F50)</f>
        <v>-0.010014988027534743</v>
      </c>
    </row>
    <row r="90" spans="1:6" ht="12.75">
      <c r="A90" t="s">
        <v>89</v>
      </c>
      <c r="B90">
        <f>B30+(10/0.017)*(B16*B51+B31*B50)</f>
        <v>0.17458586671382617</v>
      </c>
      <c r="C90">
        <f>C30+(10/0.017)*(C16*C51+C31*C50)</f>
        <v>0.17294880881416036</v>
      </c>
      <c r="D90">
        <f>D30+(10/0.017)*(D16*D51+D31*D50)</f>
        <v>0.11604549816935189</v>
      </c>
      <c r="E90">
        <f>E30+(10/0.017)*(E16*E51+E31*E50)</f>
        <v>0.03658110997847475</v>
      </c>
      <c r="F90">
        <f>F30+(10/0.017)*(F16*F51+F31*F50)</f>
        <v>0.22358083444488444</v>
      </c>
    </row>
    <row r="91" spans="1:6" ht="12.75">
      <c r="A91" t="s">
        <v>90</v>
      </c>
      <c r="B91">
        <f>B31+(11/0.017)*(B17*B51+B32*B50)</f>
        <v>0.00021470479002215384</v>
      </c>
      <c r="C91">
        <f>C31+(11/0.017)*(C17*C51+C32*C50)</f>
        <v>-0.022487500175383344</v>
      </c>
      <c r="D91">
        <f>D31+(11/0.017)*(D17*D51+D32*D50)</f>
        <v>-0.007473412930543165</v>
      </c>
      <c r="E91">
        <f>E31+(11/0.017)*(E17*E51+E32*E50)</f>
        <v>0.00795321295417509</v>
      </c>
      <c r="F91">
        <f>F31+(11/0.017)*(F17*F51+F32*F50)</f>
        <v>0.04183397321333914</v>
      </c>
    </row>
    <row r="92" spans="1:6" ht="12.75">
      <c r="A92" t="s">
        <v>91</v>
      </c>
      <c r="B92">
        <f>B32+(12/0.017)*(B18*B51+B33*B50)</f>
        <v>0.022106857048281508</v>
      </c>
      <c r="C92">
        <f>C32+(12/0.017)*(C18*C51+C33*C50)</f>
        <v>0.05850971933712662</v>
      </c>
      <c r="D92">
        <f>D32+(12/0.017)*(D18*D51+D33*D50)</f>
        <v>0.06282393282103238</v>
      </c>
      <c r="E92">
        <f>E32+(12/0.017)*(E18*E51+E33*E50)</f>
        <v>-0.0010878883369918177</v>
      </c>
      <c r="F92">
        <f>F32+(12/0.017)*(F18*F51+F33*F50)</f>
        <v>0.01493536365395226</v>
      </c>
    </row>
    <row r="93" spans="1:6" ht="12.75">
      <c r="A93" t="s">
        <v>92</v>
      </c>
      <c r="B93">
        <f>B33+(13/0.017)*(B19*B51+B34*B50)</f>
        <v>0.07384690324095922</v>
      </c>
      <c r="C93">
        <f>C33+(13/0.017)*(C19*C51+C34*C50)</f>
        <v>0.0638867620703553</v>
      </c>
      <c r="D93">
        <f>D33+(13/0.017)*(D19*D51+D34*D50)</f>
        <v>0.06539878664478982</v>
      </c>
      <c r="E93">
        <f>E33+(13/0.017)*(E19*E51+E34*E50)</f>
        <v>0.06411654269157886</v>
      </c>
      <c r="F93">
        <f>F33+(13/0.017)*(F19*F51+F34*F50)</f>
        <v>0.029145132626803606</v>
      </c>
    </row>
    <row r="94" spans="1:6" ht="12.75">
      <c r="A94" t="s">
        <v>93</v>
      </c>
      <c r="B94">
        <f>B34+(14/0.017)*(B20*B51+B35*B50)</f>
        <v>0.023884586343383914</v>
      </c>
      <c r="C94">
        <f>C34+(14/0.017)*(C20*C51+C35*C50)</f>
        <v>0.02305761301803976</v>
      </c>
      <c r="D94">
        <f>D34+(14/0.017)*(D20*D51+D35*D50)</f>
        <v>0.007269697537673731</v>
      </c>
      <c r="E94">
        <f>E34+(14/0.017)*(E20*E51+E35*E50)</f>
        <v>0.004534228461202272</v>
      </c>
      <c r="F94">
        <f>F34+(14/0.017)*(F20*F51+F35*F50)</f>
        <v>-0.03806504421017348</v>
      </c>
    </row>
    <row r="95" spans="1:6" ht="12.75">
      <c r="A95" t="s">
        <v>94</v>
      </c>
      <c r="B95" s="52">
        <f>B35</f>
        <v>-0.0003761035</v>
      </c>
      <c r="C95" s="52">
        <f>C35</f>
        <v>-0.004479031</v>
      </c>
      <c r="D95" s="52">
        <f>D35</f>
        <v>0.001681419</v>
      </c>
      <c r="E95" s="52">
        <f>E35</f>
        <v>3.495998E-05</v>
      </c>
      <c r="F95" s="52">
        <f>F35</f>
        <v>0.01098451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-1.4469139437337812</v>
      </c>
      <c r="C103">
        <f>C63*10000/C62</f>
        <v>-2.4591568120345175</v>
      </c>
      <c r="D103">
        <f>D63*10000/D62</f>
        <v>-1.4865571792347685</v>
      </c>
      <c r="E103">
        <f>E63*10000/E62</f>
        <v>-4.123390953018748</v>
      </c>
      <c r="F103">
        <f>F63*10000/F62</f>
        <v>-1.6064728707534552</v>
      </c>
      <c r="G103">
        <f>AVERAGE(C103:E103)</f>
        <v>-2.6897016480960114</v>
      </c>
      <c r="H103">
        <f>STDEV(C103:E103)</f>
        <v>1.3334490161674464</v>
      </c>
      <c r="I103">
        <f>(B103*B4+C103*C4+D103*D4+E103*E4+F103*F4)/SUM(B4:F4)</f>
        <v>-2.365449038269925</v>
      </c>
      <c r="K103">
        <f>(LN(H103)+LN(H123))/2-LN(K114*K115^3)</f>
        <v>-3.728771439015861</v>
      </c>
    </row>
    <row r="104" spans="1:11" ht="12.75">
      <c r="A104" t="s">
        <v>68</v>
      </c>
      <c r="B104">
        <f>B64*10000/B62</f>
        <v>-1.1346018756564895</v>
      </c>
      <c r="C104">
        <f>C64*10000/C62</f>
        <v>0.7666824401578636</v>
      </c>
      <c r="D104">
        <f>D64*10000/D62</f>
        <v>0.9272118359425828</v>
      </c>
      <c r="E104">
        <f>E64*10000/E62</f>
        <v>0.3799165489008195</v>
      </c>
      <c r="F104">
        <f>F64*10000/F62</f>
        <v>-1.3780920956809968</v>
      </c>
      <c r="G104">
        <f>AVERAGE(C104:E104)</f>
        <v>0.6912702750004219</v>
      </c>
      <c r="H104">
        <f>STDEV(C104:E104)</f>
        <v>0.2813330389322083</v>
      </c>
      <c r="I104">
        <f>(B104*B4+C104*C4+D104*D4+E104*E4+F104*F4)/SUM(B4:F4)</f>
        <v>0.15095132492159735</v>
      </c>
      <c r="K104">
        <f>(LN(H104)+LN(H124))/2-LN(K114*K115^4)</f>
        <v>-3.172039902407015</v>
      </c>
    </row>
    <row r="105" spans="1:11" ht="12.75">
      <c r="A105" t="s">
        <v>69</v>
      </c>
      <c r="B105">
        <f>B65*10000/B62</f>
        <v>0.955571029521867</v>
      </c>
      <c r="C105">
        <f>C65*10000/C62</f>
        <v>0.5425302909332926</v>
      </c>
      <c r="D105">
        <f>D65*10000/D62</f>
        <v>0.6281088785311807</v>
      </c>
      <c r="E105">
        <f>E65*10000/E62</f>
        <v>1.466863939107411</v>
      </c>
      <c r="F105">
        <f>F65*10000/F62</f>
        <v>-1.3298829928182472</v>
      </c>
      <c r="G105">
        <f>AVERAGE(C105:E105)</f>
        <v>0.8791677028572948</v>
      </c>
      <c r="H105">
        <f>STDEV(C105:E105)</f>
        <v>0.510755394725035</v>
      </c>
      <c r="I105">
        <f>(B105*B4+C105*C4+D105*D4+E105*E4+F105*F4)/SUM(B4:F4)</f>
        <v>0.5954442511524158</v>
      </c>
      <c r="K105">
        <f>(LN(H105)+LN(H125))/2-LN(K114*K115^5)</f>
        <v>-3.515106346290633</v>
      </c>
    </row>
    <row r="106" spans="1:11" ht="12.75">
      <c r="A106" t="s">
        <v>70</v>
      </c>
      <c r="B106">
        <f>B66*10000/B62</f>
        <v>2.4705872444535624</v>
      </c>
      <c r="C106">
        <f>C66*10000/C62</f>
        <v>1.7698609576844289</v>
      </c>
      <c r="D106">
        <f>D66*10000/D62</f>
        <v>1.9601426130647057</v>
      </c>
      <c r="E106">
        <f>E66*10000/E62</f>
        <v>1.1479878956750205</v>
      </c>
      <c r="F106">
        <f>F66*10000/F62</f>
        <v>13.320524681249168</v>
      </c>
      <c r="G106">
        <f>AVERAGE(C106:E106)</f>
        <v>1.6259971554747183</v>
      </c>
      <c r="H106">
        <f>STDEV(C106:E106)</f>
        <v>0.4247604223962674</v>
      </c>
      <c r="I106">
        <f>(B106*B4+C106*C4+D106*D4+E106*E4+F106*F4)/SUM(B4:F4)</f>
        <v>3.3088612329932565</v>
      </c>
      <c r="K106">
        <f>(LN(H106)+LN(H126))/2-LN(K114*K115^6)</f>
        <v>-3.0046384419841097</v>
      </c>
    </row>
    <row r="107" spans="1:11" ht="12.75">
      <c r="A107" t="s">
        <v>71</v>
      </c>
      <c r="B107">
        <f>B67*10000/B62</f>
        <v>-0.13344795194762507</v>
      </c>
      <c r="C107">
        <f>C67*10000/C62</f>
        <v>-0.18897433366861807</v>
      </c>
      <c r="D107">
        <f>D67*10000/D62</f>
        <v>-0.030148093323626623</v>
      </c>
      <c r="E107">
        <f>E67*10000/E62</f>
        <v>0.24502879534226937</v>
      </c>
      <c r="F107">
        <f>F67*10000/F62</f>
        <v>-0.3274407016793743</v>
      </c>
      <c r="G107">
        <f>AVERAGE(C107:E107)</f>
        <v>0.008635456116674897</v>
      </c>
      <c r="H107">
        <f>STDEV(C107:E107)</f>
        <v>0.2195855226971976</v>
      </c>
      <c r="I107">
        <f>(B107*B4+C107*C4+D107*D4+E107*E4+F107*F4)/SUM(B4:F4)</f>
        <v>-0.056754731292328185</v>
      </c>
      <c r="K107">
        <f>(LN(H107)+LN(H127))/2-LN(K114*K115^7)</f>
        <v>-3.481550057349641</v>
      </c>
    </row>
    <row r="108" spans="1:9" ht="12.75">
      <c r="A108" t="s">
        <v>72</v>
      </c>
      <c r="B108">
        <f>B68*10000/B62</f>
        <v>-0.2190196309164474</v>
      </c>
      <c r="C108">
        <f>C68*10000/C62</f>
        <v>0.05186921033633016</v>
      </c>
      <c r="D108">
        <f>D68*10000/D62</f>
        <v>0.10503018988494187</v>
      </c>
      <c r="E108">
        <f>E68*10000/E62</f>
        <v>0.0020593601107782846</v>
      </c>
      <c r="F108">
        <f>F68*10000/F62</f>
        <v>0.01718338958101946</v>
      </c>
      <c r="G108">
        <f>AVERAGE(C108:E108)</f>
        <v>0.05298625344401677</v>
      </c>
      <c r="H108">
        <f>STDEV(C108:E108)</f>
        <v>0.05149450247427648</v>
      </c>
      <c r="I108">
        <f>(B108*B4+C108*C4+D108*D4+E108*E4+F108*F4)/SUM(B4:F4)</f>
        <v>0.00885688029530451</v>
      </c>
    </row>
    <row r="109" spans="1:9" ht="12.75">
      <c r="A109" t="s">
        <v>73</v>
      </c>
      <c r="B109">
        <f>B69*10000/B62</f>
        <v>0.040470442993206374</v>
      </c>
      <c r="C109">
        <f>C69*10000/C62</f>
        <v>0.07684440112783321</v>
      </c>
      <c r="D109">
        <f>D69*10000/D62</f>
        <v>0.04703866355194717</v>
      </c>
      <c r="E109">
        <f>E69*10000/E62</f>
        <v>0.039425338947554955</v>
      </c>
      <c r="F109">
        <f>F69*10000/F62</f>
        <v>0.027227196375489978</v>
      </c>
      <c r="G109">
        <f>AVERAGE(C109:E109)</f>
        <v>0.054436134542445114</v>
      </c>
      <c r="H109">
        <f>STDEV(C109:E109)</f>
        <v>0.019775957281616637</v>
      </c>
      <c r="I109">
        <f>(B109*B4+C109*C4+D109*D4+E109*E4+F109*F4)/SUM(B4:F4)</f>
        <v>0.048783692004201754</v>
      </c>
    </row>
    <row r="110" spans="1:11" ht="12.75">
      <c r="A110" t="s">
        <v>74</v>
      </c>
      <c r="B110">
        <f>B70*10000/B62</f>
        <v>-0.34994543722617255</v>
      </c>
      <c r="C110">
        <f>C70*10000/C62</f>
        <v>-0.06889312096662521</v>
      </c>
      <c r="D110">
        <f>D70*10000/D62</f>
        <v>-0.06095069296279944</v>
      </c>
      <c r="E110">
        <f>E70*10000/E62</f>
        <v>-0.15961643014490845</v>
      </c>
      <c r="F110">
        <f>F70*10000/F62</f>
        <v>-0.394598968787242</v>
      </c>
      <c r="G110">
        <f>AVERAGE(C110:E110)</f>
        <v>-0.0964867480247777</v>
      </c>
      <c r="H110">
        <f>STDEV(C110:E110)</f>
        <v>0.05481594762558206</v>
      </c>
      <c r="I110">
        <f>(B110*B4+C110*C4+D110*D4+E110*E4+F110*F4)/SUM(B4:F4)</f>
        <v>-0.17294093400487182</v>
      </c>
      <c r="K110">
        <f>EXP(AVERAGE(K103:K107))</f>
        <v>0.034033115693250855</v>
      </c>
    </row>
    <row r="111" spans="1:9" ht="12.75">
      <c r="A111" t="s">
        <v>75</v>
      </c>
      <c r="B111">
        <f>B71*10000/B62</f>
        <v>-0.019292083009349727</v>
      </c>
      <c r="C111">
        <f>C71*10000/C62</f>
        <v>-0.01082430777590512</v>
      </c>
      <c r="D111">
        <f>D71*10000/D62</f>
        <v>-0.010519192931980186</v>
      </c>
      <c r="E111">
        <f>E71*10000/E62</f>
        <v>0.07613237207813997</v>
      </c>
      <c r="F111">
        <f>F71*10000/F62</f>
        <v>-0.031167209257595797</v>
      </c>
      <c r="G111">
        <f>AVERAGE(C111:E111)</f>
        <v>0.01826295712341822</v>
      </c>
      <c r="H111">
        <f>STDEV(C111:E111)</f>
        <v>0.05011661564958598</v>
      </c>
      <c r="I111">
        <f>(B111*B4+C111*C4+D111*D4+E111*E4+F111*F4)/SUM(B4:F4)</f>
        <v>0.006237199062257428</v>
      </c>
    </row>
    <row r="112" spans="1:9" ht="12.75">
      <c r="A112" t="s">
        <v>76</v>
      </c>
      <c r="B112">
        <f>B72*10000/B62</f>
        <v>-0.007909251319857176</v>
      </c>
      <c r="C112">
        <f>C72*10000/C62</f>
        <v>-0.027846344329217208</v>
      </c>
      <c r="D112">
        <f>D72*10000/D62</f>
        <v>-0.016905631476621743</v>
      </c>
      <c r="E112">
        <f>E72*10000/E62</f>
        <v>-0.00923569564158523</v>
      </c>
      <c r="F112">
        <f>F72*10000/F62</f>
        <v>-0.041300198568420016</v>
      </c>
      <c r="G112">
        <f>AVERAGE(C112:E112)</f>
        <v>-0.017995890482474727</v>
      </c>
      <c r="H112">
        <f>STDEV(C112:E112)</f>
        <v>0.009353104279783113</v>
      </c>
      <c r="I112">
        <f>(B112*B4+C112*C4+D112*D4+E112*E4+F112*F4)/SUM(B4:F4)</f>
        <v>-0.019646336469598798</v>
      </c>
    </row>
    <row r="113" spans="1:9" ht="12.75">
      <c r="A113" t="s">
        <v>77</v>
      </c>
      <c r="B113">
        <f>B73*10000/B62</f>
        <v>0.012225469324966952</v>
      </c>
      <c r="C113">
        <f>C73*10000/C62</f>
        <v>0.022728363679895534</v>
      </c>
      <c r="D113">
        <f>D73*10000/D62</f>
        <v>0.013331615565058885</v>
      </c>
      <c r="E113">
        <f>E73*10000/E62</f>
        <v>-0.016321519699118322</v>
      </c>
      <c r="F113">
        <f>F73*10000/F62</f>
        <v>-0.0001535661142849106</v>
      </c>
      <c r="G113">
        <f>AVERAGE(C113:E113)</f>
        <v>0.006579486515278698</v>
      </c>
      <c r="H113">
        <f>STDEV(C113:E113)</f>
        <v>0.020381775756967542</v>
      </c>
      <c r="I113">
        <f>(B113*B4+C113*C4+D113*D4+E113*E4+F113*F4)/SUM(B4:F4)</f>
        <v>0.00649618659919606</v>
      </c>
    </row>
    <row r="114" spans="1:11" ht="12.75">
      <c r="A114" t="s">
        <v>78</v>
      </c>
      <c r="B114">
        <f>B74*10000/B62</f>
        <v>-0.21022549229441212</v>
      </c>
      <c r="C114">
        <f>C74*10000/C62</f>
        <v>-0.19804816155994712</v>
      </c>
      <c r="D114">
        <f>D74*10000/D62</f>
        <v>-0.19690579269542915</v>
      </c>
      <c r="E114">
        <f>E74*10000/E62</f>
        <v>-0.18715663673100236</v>
      </c>
      <c r="F114">
        <f>F74*10000/F62</f>
        <v>-0.13825636507064595</v>
      </c>
      <c r="G114">
        <f>AVERAGE(C114:E114)</f>
        <v>-0.19403686366212622</v>
      </c>
      <c r="H114">
        <f>STDEV(C114:E114)</f>
        <v>0.005985765917866241</v>
      </c>
      <c r="I114">
        <f>(B114*B4+C114*C4+D114*D4+E114*E4+F114*F4)/SUM(B4:F4)</f>
        <v>-0.18893394366716998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-0.005099568720858643</v>
      </c>
      <c r="C115">
        <f>C75*10000/C62</f>
        <v>0.0012984898780654232</v>
      </c>
      <c r="D115">
        <f>D75*10000/D62</f>
        <v>4.4416982416454925E-05</v>
      </c>
      <c r="E115">
        <f>E75*10000/E62</f>
        <v>-0.006467290726617025</v>
      </c>
      <c r="F115">
        <f>F75*10000/F62</f>
        <v>0.0011619800722268358</v>
      </c>
      <c r="G115">
        <f>AVERAGE(C115:E115)</f>
        <v>-0.0017081279553783823</v>
      </c>
      <c r="H115">
        <f>STDEV(C115:E115)</f>
        <v>0.004168980381251302</v>
      </c>
      <c r="I115">
        <f>(B115*B4+C115*C4+D115*D4+E115*E4+F115*F4)/SUM(B4:F4)</f>
        <v>-0.001815997126165027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-79.39148728100135</v>
      </c>
      <c r="C122">
        <f>C82*10000/C62</f>
        <v>-42.037531203441205</v>
      </c>
      <c r="D122">
        <f>D82*10000/D62</f>
        <v>25.487620428292345</v>
      </c>
      <c r="E122">
        <f>E82*10000/E62</f>
        <v>33.475777994843455</v>
      </c>
      <c r="F122">
        <f>F82*10000/F62</f>
        <v>55.1946828195812</v>
      </c>
      <c r="G122">
        <f>AVERAGE(C122:E122)</f>
        <v>5.641955739898198</v>
      </c>
      <c r="H122">
        <f>STDEV(C122:E122)</f>
        <v>41.48436779935385</v>
      </c>
      <c r="I122">
        <f>(B122*B4+C122*C4+D122*D4+E122*E4+F122*F4)/SUM(B4:F4)</f>
        <v>-0.043911983576100024</v>
      </c>
    </row>
    <row r="123" spans="1:9" ht="12.75">
      <c r="A123" t="s">
        <v>82</v>
      </c>
      <c r="B123">
        <f>B83*10000/B62</f>
        <v>5.294846776401455</v>
      </c>
      <c r="C123">
        <f>C83*10000/C62</f>
        <v>1.1300016322075288</v>
      </c>
      <c r="D123">
        <f>D83*10000/D62</f>
        <v>3.0805999480336177</v>
      </c>
      <c r="E123">
        <f>E83*10000/E62</f>
        <v>2.572153671578063</v>
      </c>
      <c r="F123">
        <f>F83*10000/F62</f>
        <v>6.390295248055142</v>
      </c>
      <c r="G123">
        <f>AVERAGE(C123:E123)</f>
        <v>2.2609184172730696</v>
      </c>
      <c r="H123">
        <f>STDEV(C123:E123)</f>
        <v>1.011859172547057</v>
      </c>
      <c r="I123">
        <f>(B123*B4+C123*C4+D123*D4+E123*E4+F123*F4)/SUM(B4:F4)</f>
        <v>3.2509164982475998</v>
      </c>
    </row>
    <row r="124" spans="1:9" ht="12.75">
      <c r="A124" t="s">
        <v>83</v>
      </c>
      <c r="B124">
        <f>B84*10000/B62</f>
        <v>-0.9003875058843892</v>
      </c>
      <c r="C124">
        <f>C84*10000/C62</f>
        <v>3.904794869227096</v>
      </c>
      <c r="D124">
        <f>D84*10000/D62</f>
        <v>5.66069965358313</v>
      </c>
      <c r="E124">
        <f>E84*10000/E62</f>
        <v>-2.8183796581169727</v>
      </c>
      <c r="F124">
        <f>F84*10000/F62</f>
        <v>-0.7330315313626754</v>
      </c>
      <c r="G124">
        <f>AVERAGE(C124:E124)</f>
        <v>2.2490382882310844</v>
      </c>
      <c r="H124">
        <f>STDEV(C124:E124)</f>
        <v>4.475471358992131</v>
      </c>
      <c r="I124">
        <f>(B124*B4+C124*C4+D124*D4+E124*E4+F124*F4)/SUM(B4:F4)</f>
        <v>1.3951443314685996</v>
      </c>
    </row>
    <row r="125" spans="1:9" ht="12.75">
      <c r="A125" t="s">
        <v>84</v>
      </c>
      <c r="B125">
        <f>B85*10000/B62</f>
        <v>1.0583321935609042</v>
      </c>
      <c r="C125">
        <f>C85*10000/C62</f>
        <v>0.03276624803080374</v>
      </c>
      <c r="D125">
        <f>D85*10000/D62</f>
        <v>0.7535987491488062</v>
      </c>
      <c r="E125">
        <f>E85*10000/E62</f>
        <v>0.6039947786019555</v>
      </c>
      <c r="F125">
        <f>F85*10000/F62</f>
        <v>-0.889660939677929</v>
      </c>
      <c r="G125">
        <f>AVERAGE(C125:E125)</f>
        <v>0.4634532585938551</v>
      </c>
      <c r="H125">
        <f>STDEV(C125:E125)</f>
        <v>0.38041268748774565</v>
      </c>
      <c r="I125">
        <f>(B125*B4+C125*C4+D125*D4+E125*E4+F125*F4)/SUM(B4:F4)</f>
        <v>0.36893388530760207</v>
      </c>
    </row>
    <row r="126" spans="1:9" ht="12.75">
      <c r="A126" t="s">
        <v>85</v>
      </c>
      <c r="B126">
        <f>B86*10000/B62</f>
        <v>0.5448037513506581</v>
      </c>
      <c r="C126">
        <f>C86*10000/C62</f>
        <v>0.15408493178753782</v>
      </c>
      <c r="D126">
        <f>D86*10000/D62</f>
        <v>0.571179123835949</v>
      </c>
      <c r="E126">
        <f>E86*10000/E62</f>
        <v>-0.20640913370147806</v>
      </c>
      <c r="F126">
        <f>F86*10000/F62</f>
        <v>1.568033737029124</v>
      </c>
      <c r="G126">
        <f>AVERAGE(C126:E126)</f>
        <v>0.1729516406406696</v>
      </c>
      <c r="H126">
        <f>STDEV(C126:E126)</f>
        <v>0.38913730108052436</v>
      </c>
      <c r="I126">
        <f>(B126*B4+C126*C4+D126*D4+E126*E4+F126*F4)/SUM(B4:F4)</f>
        <v>0.41290251949877366</v>
      </c>
    </row>
    <row r="127" spans="1:9" ht="12.75">
      <c r="A127" t="s">
        <v>86</v>
      </c>
      <c r="B127">
        <f>B87*10000/B62</f>
        <v>0.3819591329287337</v>
      </c>
      <c r="C127">
        <f>C87*10000/C62</f>
        <v>0.2177763298407989</v>
      </c>
      <c r="D127">
        <f>D87*10000/D62</f>
        <v>0.14266299360783427</v>
      </c>
      <c r="E127">
        <f>E87*10000/E62</f>
        <v>0.04069730571923323</v>
      </c>
      <c r="F127">
        <f>F87*10000/F62</f>
        <v>0.050880723731168254</v>
      </c>
      <c r="G127">
        <f>AVERAGE(C127:E127)</f>
        <v>0.13371220972262213</v>
      </c>
      <c r="H127">
        <f>STDEV(C127:E127)</f>
        <v>0.08887818964786207</v>
      </c>
      <c r="I127">
        <f>(B127*B4+C127*C4+D127*D4+E127*E4+F127*F4)/SUM(B4:F4)</f>
        <v>0.15856283913116256</v>
      </c>
    </row>
    <row r="128" spans="1:9" ht="12.75">
      <c r="A128" t="s">
        <v>87</v>
      </c>
      <c r="B128">
        <f>B88*10000/B62</f>
        <v>-0.17475963356249488</v>
      </c>
      <c r="C128">
        <f>C88*10000/C62</f>
        <v>0.516132607798735</v>
      </c>
      <c r="D128">
        <f>D88*10000/D62</f>
        <v>0.5589928961373544</v>
      </c>
      <c r="E128">
        <f>E88*10000/E62</f>
        <v>-0.2576689069614481</v>
      </c>
      <c r="F128">
        <f>F88*10000/F62</f>
        <v>-0.30582418325390714</v>
      </c>
      <c r="G128">
        <f>AVERAGE(C128:E128)</f>
        <v>0.27248553232488043</v>
      </c>
      <c r="H128">
        <f>STDEV(C128:E128)</f>
        <v>0.4596270751384958</v>
      </c>
      <c r="I128">
        <f>(B128*B4+C128*C4+D128*D4+E128*E4+F128*F4)/SUM(B4:F4)</f>
        <v>0.1305742485556603</v>
      </c>
    </row>
    <row r="129" spans="1:9" ht="12.75">
      <c r="A129" t="s">
        <v>88</v>
      </c>
      <c r="B129">
        <f>B89*10000/B62</f>
        <v>0.07399245505170168</v>
      </c>
      <c r="C129">
        <f>C89*10000/C62</f>
        <v>-0.039554193708649946</v>
      </c>
      <c r="D129">
        <f>D89*10000/D62</f>
        <v>0.04835960762468778</v>
      </c>
      <c r="E129">
        <f>E89*10000/E62</f>
        <v>0.09724131022939997</v>
      </c>
      <c r="F129">
        <f>F89*10000/F62</f>
        <v>-0.01001522998504733</v>
      </c>
      <c r="G129">
        <f>AVERAGE(C129:E129)</f>
        <v>0.03534890804847927</v>
      </c>
      <c r="H129">
        <f>STDEV(C129:E129)</f>
        <v>0.06931963071174731</v>
      </c>
      <c r="I129">
        <f>(B129*B4+C129*C4+D129*D4+E129*E4+F129*F4)/SUM(B4:F4)</f>
        <v>0.03488882233059926</v>
      </c>
    </row>
    <row r="130" spans="1:9" ht="12.75">
      <c r="A130" t="s">
        <v>89</v>
      </c>
      <c r="B130">
        <f>B90*10000/B62</f>
        <v>0.17458520668685865</v>
      </c>
      <c r="C130">
        <f>C90*10000/C62</f>
        <v>0.17294839299762052</v>
      </c>
      <c r="D130">
        <f>D90*10000/D62</f>
        <v>0.11604607926595399</v>
      </c>
      <c r="E130">
        <f>E90*10000/E62</f>
        <v>0.03658044665392183</v>
      </c>
      <c r="F130">
        <f>F90*10000/F62</f>
        <v>0.2235862360551925</v>
      </c>
      <c r="G130">
        <f>AVERAGE(C130:E130)</f>
        <v>0.10852497297249879</v>
      </c>
      <c r="H130">
        <f>STDEV(C130:E130)</f>
        <v>0.06849437551658936</v>
      </c>
      <c r="I130">
        <f>(B130*B4+C130*C4+D130*D4+E130*E4+F130*F4)/SUM(B4:F4)</f>
        <v>0.13343228380880112</v>
      </c>
    </row>
    <row r="131" spans="1:9" ht="12.75">
      <c r="A131" t="s">
        <v>90</v>
      </c>
      <c r="B131">
        <f>B91*10000/B62</f>
        <v>0.00021470397832442511</v>
      </c>
      <c r="C131">
        <f>C91*10000/C62</f>
        <v>-0.02248744610924333</v>
      </c>
      <c r="D131">
        <f>D91*10000/D62</f>
        <v>-0.007473450353579204</v>
      </c>
      <c r="E131">
        <f>E91*10000/E62</f>
        <v>0.007953068738719895</v>
      </c>
      <c r="F131">
        <f>F91*10000/F62</f>
        <v>0.041834983902924845</v>
      </c>
      <c r="G131">
        <f>AVERAGE(C131:E131)</f>
        <v>-0.00733594257470088</v>
      </c>
      <c r="H131">
        <f>STDEV(C131:E131)</f>
        <v>0.015220723285843103</v>
      </c>
      <c r="I131">
        <f>(B131*B4+C131*C4+D131*D4+E131*E4+F131*F4)/SUM(B4:F4)</f>
        <v>0.0003195097665268128</v>
      </c>
    </row>
    <row r="132" spans="1:9" ht="12.75">
      <c r="A132" t="s">
        <v>91</v>
      </c>
      <c r="B132">
        <f>B92*10000/B62</f>
        <v>0.02210677347266285</v>
      </c>
      <c r="C132">
        <f>C92*10000/C62</f>
        <v>0.05850957866365677</v>
      </c>
      <c r="D132">
        <f>D92*10000/D62</f>
        <v>0.06282424741121011</v>
      </c>
      <c r="E132">
        <f>E92*10000/E62</f>
        <v>-0.001087868610333846</v>
      </c>
      <c r="F132">
        <f>F92*10000/F62</f>
        <v>0.014935724485480903</v>
      </c>
      <c r="G132">
        <f>AVERAGE(C132:E132)</f>
        <v>0.040081985821511006</v>
      </c>
      <c r="H132">
        <f>STDEV(C132:E132)</f>
        <v>0.03571934737722331</v>
      </c>
      <c r="I132">
        <f>(B132*B4+C132*C4+D132*D4+E132*E4+F132*F4)/SUM(B4:F4)</f>
        <v>0.034123136391283046</v>
      </c>
    </row>
    <row r="133" spans="1:9" ht="12.75">
      <c r="A133" t="s">
        <v>92</v>
      </c>
      <c r="B133">
        <f>B93*10000/B62</f>
        <v>0.07384662406058495</v>
      </c>
      <c r="C133">
        <f>C93*10000/C62</f>
        <v>0.06388660846899472</v>
      </c>
      <c r="D133">
        <f>D93*10000/D62</f>
        <v>0.06539911412852079</v>
      </c>
      <c r="E133">
        <f>E93*10000/E62</f>
        <v>0.06411538006756225</v>
      </c>
      <c r="F133">
        <f>F93*10000/F62</f>
        <v>0.029145836759826533</v>
      </c>
      <c r="G133">
        <f>AVERAGE(C133:E133)</f>
        <v>0.06446703422169259</v>
      </c>
      <c r="H133">
        <f>STDEV(C133:E133)</f>
        <v>0.0008152691737155566</v>
      </c>
      <c r="I133">
        <f>(B133*B4+C133*C4+D133*D4+E133*E4+F133*F4)/SUM(B4:F4)</f>
        <v>0.061109985298550544</v>
      </c>
    </row>
    <row r="134" spans="1:9" ht="12.75">
      <c r="A134" t="s">
        <v>93</v>
      </c>
      <c r="B134">
        <f>B94*10000/B62</f>
        <v>0.023884496047007743</v>
      </c>
      <c r="C134">
        <f>C94*10000/C62</f>
        <v>0.02305755758119155</v>
      </c>
      <c r="D134">
        <f>D94*10000/D62</f>
        <v>0.007269733940607099</v>
      </c>
      <c r="E134">
        <f>E94*10000/E62</f>
        <v>0.004534146242126125</v>
      </c>
      <c r="F134">
        <f>F94*10000/F62</f>
        <v>-0.03806596384416489</v>
      </c>
      <c r="G134">
        <f>AVERAGE(C134:E134)</f>
        <v>0.01162047925464159</v>
      </c>
      <c r="H134">
        <f>STDEV(C134:E134)</f>
        <v>0.009998796452561139</v>
      </c>
      <c r="I134">
        <f>(B134*B4+C134*C4+D134*D4+E134*E4+F134*F4)/SUM(B4:F4)</f>
        <v>0.006763112408115537</v>
      </c>
    </row>
    <row r="135" spans="1:9" ht="12.75">
      <c r="A135" t="s">
        <v>94</v>
      </c>
      <c r="B135">
        <f>B95*10000/B62</f>
        <v>-0.00037610207812973484</v>
      </c>
      <c r="C135">
        <f>C95*10000/C62</f>
        <v>-0.004479020231176641</v>
      </c>
      <c r="D135">
        <f>D95*10000/D62</f>
        <v>0.001681427419687821</v>
      </c>
      <c r="E135">
        <f>E95*10000/E62</f>
        <v>3.4959346071365326E-05</v>
      </c>
      <c r="F135">
        <f>F95*10000/F62</f>
        <v>0.010984775380718308</v>
      </c>
      <c r="G135">
        <f>AVERAGE(C135:E135)</f>
        <v>-0.0009208778218058183</v>
      </c>
      <c r="H135">
        <f>STDEV(C135:E135)</f>
        <v>0.0031895136515434413</v>
      </c>
      <c r="I135">
        <f>(B135*B4+C135*C4+D135*D4+E135*E4+F135*F4)/SUM(B4:F4)</f>
        <v>0.0007468835521389187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2005-08-12T07:23:54Z</cp:lastPrinted>
  <dcterms:created xsi:type="dcterms:W3CDTF">2005-08-12T07:23:54Z</dcterms:created>
  <dcterms:modified xsi:type="dcterms:W3CDTF">2005-08-12T11:18:07Z</dcterms:modified>
  <cp:category/>
  <cp:version/>
  <cp:contentType/>
  <cp:contentStatus/>
</cp:coreProperties>
</file>