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<sst xmlns="http://schemas.openxmlformats.org/spreadsheetml/2006/main" count="204" uniqueCount="98">
  <si>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15/08/2005       08:33:06</t>
  </si>
  <si>
    <t>LISSNER</t>
  </si>
  <si>
    <t>HCMQAP644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</si>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</sst>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7726399"/>
        <c:axId val="25319864"/>
      </c:lineChart>
      <c:catAx>
        <c:axId val="177263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319864"/>
        <c:crosses val="autoZero"/>
        <c:auto val="1"/>
        <c:lblOffset val="100"/>
        <c:noMultiLvlLbl val="0"/>
      </c:catAx>
      <c:valAx>
        <c:axId val="25319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72639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-0.002258</v>
      </c>
      <c r="C4" s="12">
        <v>-0.003759</v>
      </c>
      <c r="D4" s="12">
        <v>-0.003757</v>
      </c>
      <c r="E4" s="12">
        <v>-0.003759</v>
      </c>
      <c r="F4" s="24">
        <v>-0.002092</v>
      </c>
      <c r="G4" s="34">
        <v>-0.011717</v>
      </c>
    </row>
    <row r="5" spans="1:7" ht="12.75" thickBot="1">
      <c r="A5" s="44" t="s">
        <v>13</v>
      </c>
      <c r="B5" s="45">
        <v>-4.858075</v>
      </c>
      <c r="C5" s="46">
        <v>-2.258771</v>
      </c>
      <c r="D5" s="46">
        <v>0.103486</v>
      </c>
      <c r="E5" s="46">
        <v>3.366285</v>
      </c>
      <c r="F5" s="47">
        <v>3.097385</v>
      </c>
      <c r="G5" s="48">
        <v>6.253649</v>
      </c>
    </row>
    <row r="6" spans="1:7" ht="12.75" thickTop="1">
      <c r="A6" s="6" t="s">
        <v>14</v>
      </c>
      <c r="B6" s="39">
        <v>9.975766</v>
      </c>
      <c r="C6" s="40">
        <v>72.78288</v>
      </c>
      <c r="D6" s="40">
        <v>97.02506</v>
      </c>
      <c r="E6" s="40">
        <v>-3.935198</v>
      </c>
      <c r="F6" s="41">
        <v>-308.7975</v>
      </c>
      <c r="G6" s="42">
        <v>-0.0007741132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4.081694</v>
      </c>
      <c r="C8" s="13">
        <v>-1.985332</v>
      </c>
      <c r="D8" s="13">
        <v>-0.5785782</v>
      </c>
      <c r="E8" s="13">
        <v>0.4290225</v>
      </c>
      <c r="F8" s="25">
        <v>1.514844</v>
      </c>
      <c r="G8" s="35">
        <v>0.2791318</v>
      </c>
    </row>
    <row r="9" spans="1:7" ht="12">
      <c r="A9" s="20" t="s">
        <v>17</v>
      </c>
      <c r="B9" s="29">
        <v>0.8742236</v>
      </c>
      <c r="C9" s="13">
        <v>0.5632289</v>
      </c>
      <c r="D9" s="13">
        <v>0.296843</v>
      </c>
      <c r="E9" s="13">
        <v>0.2314794</v>
      </c>
      <c r="F9" s="25">
        <v>-0.8586308</v>
      </c>
      <c r="G9" s="35">
        <v>0.2739591</v>
      </c>
    </row>
    <row r="10" spans="1:7" ht="12">
      <c r="A10" s="20" t="s">
        <v>18</v>
      </c>
      <c r="B10" s="29">
        <v>0.3945811</v>
      </c>
      <c r="C10" s="13">
        <v>0.9207361</v>
      </c>
      <c r="D10" s="13">
        <v>0.2064259</v>
      </c>
      <c r="E10" s="13">
        <v>0.06386859</v>
      </c>
      <c r="F10" s="25">
        <v>-2.82174</v>
      </c>
      <c r="G10" s="35">
        <v>-0.0341746</v>
      </c>
    </row>
    <row r="11" spans="1:7" ht="12">
      <c r="A11" s="21" t="s">
        <v>19</v>
      </c>
      <c r="B11" s="31">
        <v>2.506086</v>
      </c>
      <c r="C11" s="15">
        <v>1.923431</v>
      </c>
      <c r="D11" s="15">
        <v>2.082397</v>
      </c>
      <c r="E11" s="15">
        <v>1.501284</v>
      </c>
      <c r="F11" s="27">
        <v>12.63369</v>
      </c>
      <c r="G11" s="37">
        <v>3.37797</v>
      </c>
    </row>
    <row r="12" spans="1:7" ht="12">
      <c r="A12" s="20" t="s">
        <v>20</v>
      </c>
      <c r="B12" s="29">
        <v>0.1132077</v>
      </c>
      <c r="C12" s="13">
        <v>-0.09057682</v>
      </c>
      <c r="D12" s="13">
        <v>-0.007045505</v>
      </c>
      <c r="E12" s="13">
        <v>0.2543451</v>
      </c>
      <c r="F12" s="25">
        <v>-0.5087441</v>
      </c>
      <c r="G12" s="35">
        <v>-0.01402701</v>
      </c>
    </row>
    <row r="13" spans="1:7" ht="12">
      <c r="A13" s="20" t="s">
        <v>21</v>
      </c>
      <c r="B13" s="29">
        <v>-0.09016374</v>
      </c>
      <c r="C13" s="13">
        <v>-0.09612613</v>
      </c>
      <c r="D13" s="13">
        <v>0.003694002</v>
      </c>
      <c r="E13" s="13">
        <v>0.009244432</v>
      </c>
      <c r="F13" s="25">
        <v>-0.09975621</v>
      </c>
      <c r="G13" s="35">
        <v>-0.04640251</v>
      </c>
    </row>
    <row r="14" spans="1:7" ht="12">
      <c r="A14" s="20" t="s">
        <v>22</v>
      </c>
      <c r="B14" s="29">
        <v>-0.01952575</v>
      </c>
      <c r="C14" s="13">
        <v>-0.003450323</v>
      </c>
      <c r="D14" s="13">
        <v>-0.0301257</v>
      </c>
      <c r="E14" s="13">
        <v>0.02982738</v>
      </c>
      <c r="F14" s="25">
        <v>0.0008519638</v>
      </c>
      <c r="G14" s="35">
        <v>-0.003602895</v>
      </c>
    </row>
    <row r="15" spans="1:7" ht="12">
      <c r="A15" s="21" t="s">
        <v>23</v>
      </c>
      <c r="B15" s="31">
        <v>-0.4345776</v>
      </c>
      <c r="C15" s="15">
        <v>-0.09104415</v>
      </c>
      <c r="D15" s="15">
        <v>-0.04700806</v>
      </c>
      <c r="E15" s="15">
        <v>-0.1065585</v>
      </c>
      <c r="F15" s="27">
        <v>-0.4226389</v>
      </c>
      <c r="G15" s="37">
        <v>-0.178219</v>
      </c>
    </row>
    <row r="16" spans="1:7" ht="12">
      <c r="A16" s="20" t="s">
        <v>24</v>
      </c>
      <c r="B16" s="29">
        <v>-0.02306649</v>
      </c>
      <c r="C16" s="13">
        <v>0.007790911</v>
      </c>
      <c r="D16" s="13">
        <v>0.01163351</v>
      </c>
      <c r="E16" s="13">
        <v>-0.001934589</v>
      </c>
      <c r="F16" s="25">
        <v>-0.05622993</v>
      </c>
      <c r="G16" s="35">
        <v>-0.006653133</v>
      </c>
    </row>
    <row r="17" spans="1:7" ht="12">
      <c r="A17" s="20" t="s">
        <v>25</v>
      </c>
      <c r="B17" s="29">
        <v>-0.01226951</v>
      </c>
      <c r="C17" s="13">
        <v>-0.0003798899</v>
      </c>
      <c r="D17" s="13">
        <v>-0.01408292</v>
      </c>
      <c r="E17" s="13">
        <v>-0.009701524</v>
      </c>
      <c r="F17" s="25">
        <v>-0.01906246</v>
      </c>
      <c r="G17" s="35">
        <v>-0.01013748</v>
      </c>
    </row>
    <row r="18" spans="1:7" ht="12">
      <c r="A18" s="20" t="s">
        <v>26</v>
      </c>
      <c r="B18" s="29">
        <v>0.02179924</v>
      </c>
      <c r="C18" s="13">
        <v>0.003311862</v>
      </c>
      <c r="D18" s="13">
        <v>-5.252525E-05</v>
      </c>
      <c r="E18" s="13">
        <v>0.01609142</v>
      </c>
      <c r="F18" s="25">
        <v>0.03914454</v>
      </c>
      <c r="G18" s="35">
        <v>0.0130491</v>
      </c>
    </row>
    <row r="19" spans="1:7" ht="12">
      <c r="A19" s="21" t="s">
        <v>27</v>
      </c>
      <c r="B19" s="31">
        <v>-0.2194252</v>
      </c>
      <c r="C19" s="15">
        <v>-0.2105849</v>
      </c>
      <c r="D19" s="15">
        <v>-0.2079387</v>
      </c>
      <c r="E19" s="15">
        <v>-0.1947639</v>
      </c>
      <c r="F19" s="27">
        <v>-0.1337542</v>
      </c>
      <c r="G19" s="37">
        <v>-0.1971353</v>
      </c>
    </row>
    <row r="20" spans="1:7" ht="12.75" thickBot="1">
      <c r="A20" s="44" t="s">
        <v>28</v>
      </c>
      <c r="B20" s="45">
        <v>-0.0025743</v>
      </c>
      <c r="C20" s="46">
        <v>-0.004712267</v>
      </c>
      <c r="D20" s="46">
        <v>-0.002570931</v>
      </c>
      <c r="E20" s="46">
        <v>-0.009191018</v>
      </c>
      <c r="F20" s="47">
        <v>-0.004053721</v>
      </c>
      <c r="G20" s="48">
        <v>-0.00487776</v>
      </c>
    </row>
    <row r="21" spans="1:7" ht="12.75" thickTop="1">
      <c r="A21" s="6" t="s">
        <v>29</v>
      </c>
      <c r="B21" s="39">
        <v>-56.46428</v>
      </c>
      <c r="C21" s="40">
        <v>-30.21711</v>
      </c>
      <c r="D21" s="40">
        <v>125.3662</v>
      </c>
      <c r="E21" s="40">
        <v>-32.51195</v>
      </c>
      <c r="F21" s="41">
        <v>-51.48351</v>
      </c>
      <c r="G21" s="43">
        <v>0.001809563</v>
      </c>
    </row>
    <row r="22" spans="1:7" ht="12">
      <c r="A22" s="20" t="s">
        <v>30</v>
      </c>
      <c r="B22" s="29">
        <v>-97.16456</v>
      </c>
      <c r="C22" s="13">
        <v>-45.17573</v>
      </c>
      <c r="D22" s="13">
        <v>2.069713</v>
      </c>
      <c r="E22" s="13">
        <v>67.32671</v>
      </c>
      <c r="F22" s="25">
        <v>61.9485</v>
      </c>
      <c r="G22" s="36">
        <v>0</v>
      </c>
    </row>
    <row r="23" spans="1:7" ht="12">
      <c r="A23" s="20" t="s">
        <v>31</v>
      </c>
      <c r="B23" s="29">
        <v>6.741894</v>
      </c>
      <c r="C23" s="13">
        <v>0.8014725</v>
      </c>
      <c r="D23" s="13">
        <v>0.6209118</v>
      </c>
      <c r="E23" s="13">
        <v>1.600266</v>
      </c>
      <c r="F23" s="25">
        <v>4.750899</v>
      </c>
      <c r="G23" s="35">
        <v>2.337374</v>
      </c>
    </row>
    <row r="24" spans="1:7" ht="12">
      <c r="A24" s="20" t="s">
        <v>32</v>
      </c>
      <c r="B24" s="29">
        <v>6.680876</v>
      </c>
      <c r="C24" s="13">
        <v>-0.952429</v>
      </c>
      <c r="D24" s="13">
        <v>-3.744069</v>
      </c>
      <c r="E24" s="13">
        <v>-2.92245</v>
      </c>
      <c r="F24" s="25">
        <v>1.30749</v>
      </c>
      <c r="G24" s="35">
        <v>-0.6920523</v>
      </c>
    </row>
    <row r="25" spans="1:7" ht="12">
      <c r="A25" s="20" t="s">
        <v>33</v>
      </c>
      <c r="B25" s="29">
        <v>0.8717121</v>
      </c>
      <c r="C25" s="13">
        <v>-0.2343582</v>
      </c>
      <c r="D25" s="13">
        <v>0.6780331</v>
      </c>
      <c r="E25" s="13">
        <v>1.182125</v>
      </c>
      <c r="F25" s="25">
        <v>0.4212452</v>
      </c>
      <c r="G25" s="35">
        <v>0.5734296</v>
      </c>
    </row>
    <row r="26" spans="1:7" ht="12">
      <c r="A26" s="21" t="s">
        <v>34</v>
      </c>
      <c r="B26" s="31">
        <v>0.1400782</v>
      </c>
      <c r="C26" s="15">
        <v>-0.1065974</v>
      </c>
      <c r="D26" s="15">
        <v>-0.3938906</v>
      </c>
      <c r="E26" s="15">
        <v>-0.3103743</v>
      </c>
      <c r="F26" s="27">
        <v>1.504993</v>
      </c>
      <c r="G26" s="37">
        <v>0.02658988</v>
      </c>
    </row>
    <row r="27" spans="1:7" ht="12">
      <c r="A27" s="20" t="s">
        <v>35</v>
      </c>
      <c r="B27" s="29">
        <v>0.5369574</v>
      </c>
      <c r="C27" s="13">
        <v>0.03367417</v>
      </c>
      <c r="D27" s="13">
        <v>-0.01643502</v>
      </c>
      <c r="E27" s="13">
        <v>-0.08033135</v>
      </c>
      <c r="F27" s="25">
        <v>0.8089732</v>
      </c>
      <c r="G27" s="35">
        <v>0.170709</v>
      </c>
    </row>
    <row r="28" spans="1:7" ht="12">
      <c r="A28" s="20" t="s">
        <v>36</v>
      </c>
      <c r="B28" s="29">
        <v>0.8793183</v>
      </c>
      <c r="C28" s="13">
        <v>-0.2216197</v>
      </c>
      <c r="D28" s="13">
        <v>-0.5247438</v>
      </c>
      <c r="E28" s="13">
        <v>-0.4591405</v>
      </c>
      <c r="F28" s="25">
        <v>-0.1838649</v>
      </c>
      <c r="G28" s="35">
        <v>-0.187499</v>
      </c>
    </row>
    <row r="29" spans="1:7" ht="12">
      <c r="A29" s="20" t="s">
        <v>37</v>
      </c>
      <c r="B29" s="29">
        <v>0.1337793</v>
      </c>
      <c r="C29" s="13">
        <v>0.001235443</v>
      </c>
      <c r="D29" s="13">
        <v>0.06852512</v>
      </c>
      <c r="E29" s="13">
        <v>0.1069786</v>
      </c>
      <c r="F29" s="25">
        <v>0.05090271</v>
      </c>
      <c r="G29" s="35">
        <v>0.06865962</v>
      </c>
    </row>
    <row r="30" spans="1:7" ht="12">
      <c r="A30" s="21" t="s">
        <v>38</v>
      </c>
      <c r="B30" s="31">
        <v>0.0627127</v>
      </c>
      <c r="C30" s="15">
        <v>-0.02776607</v>
      </c>
      <c r="D30" s="15">
        <v>-0.0152759</v>
      </c>
      <c r="E30" s="15">
        <v>-0.0005648533</v>
      </c>
      <c r="F30" s="27">
        <v>0.2669829</v>
      </c>
      <c r="G30" s="37">
        <v>0.03431923</v>
      </c>
    </row>
    <row r="31" spans="1:7" ht="12">
      <c r="A31" s="20" t="s">
        <v>39</v>
      </c>
      <c r="B31" s="29">
        <v>0.03438548</v>
      </c>
      <c r="C31" s="13">
        <v>0.003545513</v>
      </c>
      <c r="D31" s="13">
        <v>0.01052504</v>
      </c>
      <c r="E31" s="13">
        <v>0.01262086</v>
      </c>
      <c r="F31" s="25">
        <v>0.08950553</v>
      </c>
      <c r="G31" s="35">
        <v>0.02337094</v>
      </c>
    </row>
    <row r="32" spans="1:7" ht="12">
      <c r="A32" s="20" t="s">
        <v>40</v>
      </c>
      <c r="B32" s="29">
        <v>0.05722859</v>
      </c>
      <c r="C32" s="13">
        <v>-0.02860543</v>
      </c>
      <c r="D32" s="13">
        <v>-0.04136478</v>
      </c>
      <c r="E32" s="13">
        <v>-0.02469775</v>
      </c>
      <c r="F32" s="25">
        <v>-0.02503676</v>
      </c>
      <c r="G32" s="35">
        <v>-0.01785105</v>
      </c>
    </row>
    <row r="33" spans="1:7" ht="12">
      <c r="A33" s="20" t="s">
        <v>41</v>
      </c>
      <c r="B33" s="29">
        <v>0.08692385</v>
      </c>
      <c r="C33" s="13">
        <v>0.07845654</v>
      </c>
      <c r="D33" s="13">
        <v>0.02829852</v>
      </c>
      <c r="E33" s="13">
        <v>0.06556922</v>
      </c>
      <c r="F33" s="25">
        <v>0.07865737</v>
      </c>
      <c r="G33" s="35">
        <v>0.06454502</v>
      </c>
    </row>
    <row r="34" spans="1:7" ht="12">
      <c r="A34" s="21" t="s">
        <v>42</v>
      </c>
      <c r="B34" s="31">
        <v>0.009343225</v>
      </c>
      <c r="C34" s="15">
        <v>0.005918288</v>
      </c>
      <c r="D34" s="15">
        <v>0.0007868553</v>
      </c>
      <c r="E34" s="15">
        <v>-0.004223669</v>
      </c>
      <c r="F34" s="27">
        <v>-0.03670548</v>
      </c>
      <c r="G34" s="37">
        <v>-0.002955504</v>
      </c>
    </row>
    <row r="35" spans="1:7" ht="12.75" thickBot="1">
      <c r="A35" s="22" t="s">
        <v>43</v>
      </c>
      <c r="B35" s="32">
        <v>-0.0002567051</v>
      </c>
      <c r="C35" s="16">
        <v>-0.005999777</v>
      </c>
      <c r="D35" s="16">
        <v>0.0007288341</v>
      </c>
      <c r="E35" s="16">
        <v>0.003415057</v>
      </c>
      <c r="F35" s="28">
        <v>0.01073157</v>
      </c>
      <c r="G35" s="38">
        <v>0.0009532033</v>
      </c>
    </row>
    <row r="36" spans="1:7" ht="12">
      <c r="A36" s="4" t="s">
        <v>44</v>
      </c>
      <c r="B36" s="3">
        <v>20.50781</v>
      </c>
      <c r="C36" s="3">
        <v>20.50171</v>
      </c>
      <c r="D36" s="3">
        <v>20.50476</v>
      </c>
      <c r="E36" s="3">
        <v>20.50171</v>
      </c>
      <c r="F36" s="3">
        <v>20.50476</v>
      </c>
      <c r="G36" s="3"/>
    </row>
    <row r="37" spans="1:6" ht="12">
      <c r="A37" s="4" t="s">
        <v>45</v>
      </c>
      <c r="B37" s="2">
        <v>0.1210531</v>
      </c>
      <c r="C37" s="2">
        <v>0.02085368</v>
      </c>
      <c r="D37" s="2">
        <v>-0.03356934</v>
      </c>
      <c r="E37" s="2">
        <v>-0.0579834</v>
      </c>
      <c r="F37" s="2">
        <v>-0.08850098</v>
      </c>
    </row>
    <row r="38" spans="1:7" ht="12">
      <c r="A38" s="4" t="s">
        <v>53</v>
      </c>
      <c r="B38" s="2">
        <v>-1.788979E-05</v>
      </c>
      <c r="C38" s="2">
        <v>-0.0001239604</v>
      </c>
      <c r="D38" s="2">
        <v>-0.0001649867</v>
      </c>
      <c r="E38" s="2">
        <v>0</v>
      </c>
      <c r="F38" s="2">
        <v>0.0005254778</v>
      </c>
      <c r="G38" s="2">
        <v>0.0002816633</v>
      </c>
    </row>
    <row r="39" spans="1:7" ht="12.75" thickBot="1">
      <c r="A39" s="4" t="s">
        <v>54</v>
      </c>
      <c r="B39" s="2">
        <v>9.581545E-05</v>
      </c>
      <c r="C39" s="2">
        <v>5.080909E-05</v>
      </c>
      <c r="D39" s="2">
        <v>-0.0002130884</v>
      </c>
      <c r="E39" s="2">
        <v>5.522278E-05</v>
      </c>
      <c r="F39" s="2">
        <v>8.426671E-05</v>
      </c>
      <c r="G39" s="2">
        <v>0.0005842461</v>
      </c>
    </row>
    <row r="40" spans="2:7" ht="12.75" thickBot="1">
      <c r="B40" s="7" t="s">
        <v>46</v>
      </c>
      <c r="C40" s="18">
        <v>-0.003759</v>
      </c>
      <c r="D40" s="17" t="s">
        <v>47</v>
      </c>
      <c r="E40" s="18">
        <v>3.117574</v>
      </c>
      <c r="F40" s="17" t="s">
        <v>48</v>
      </c>
      <c r="G40" s="8">
        <v>55.107409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0.002258</v>
      </c>
      <c r="C4">
        <v>0.003759</v>
      </c>
      <c r="D4">
        <v>0.003757</v>
      </c>
      <c r="E4">
        <v>0.003759</v>
      </c>
      <c r="F4">
        <v>0.002092</v>
      </c>
      <c r="G4">
        <v>0.011717</v>
      </c>
    </row>
    <row r="5" spans="1:7" ht="12.75">
      <c r="A5" t="s">
        <v>13</v>
      </c>
      <c r="B5">
        <v>-4.858075</v>
      </c>
      <c r="C5">
        <v>-2.258771</v>
      </c>
      <c r="D5">
        <v>0.103486</v>
      </c>
      <c r="E5">
        <v>3.366285</v>
      </c>
      <c r="F5">
        <v>3.097385</v>
      </c>
      <c r="G5">
        <v>6.253649</v>
      </c>
    </row>
    <row r="6" spans="1:7" ht="12.75">
      <c r="A6" t="s">
        <v>14</v>
      </c>
      <c r="B6" s="49">
        <v>9.975766</v>
      </c>
      <c r="C6" s="49">
        <v>72.78288</v>
      </c>
      <c r="D6" s="49">
        <v>97.02506</v>
      </c>
      <c r="E6" s="49">
        <v>-3.935198</v>
      </c>
      <c r="F6" s="49">
        <v>-308.7975</v>
      </c>
      <c r="G6" s="49">
        <v>-0.0007741132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4.081694</v>
      </c>
      <c r="C8" s="49">
        <v>-1.985332</v>
      </c>
      <c r="D8" s="49">
        <v>-0.5785782</v>
      </c>
      <c r="E8" s="49">
        <v>0.4290225</v>
      </c>
      <c r="F8" s="49">
        <v>1.514844</v>
      </c>
      <c r="G8" s="49">
        <v>0.2791318</v>
      </c>
    </row>
    <row r="9" spans="1:7" ht="12.75">
      <c r="A9" t="s">
        <v>17</v>
      </c>
      <c r="B9" s="49">
        <v>0.8742236</v>
      </c>
      <c r="C9" s="49">
        <v>0.5632289</v>
      </c>
      <c r="D9" s="49">
        <v>0.296843</v>
      </c>
      <c r="E9" s="49">
        <v>0.2314794</v>
      </c>
      <c r="F9" s="49">
        <v>-0.8586308</v>
      </c>
      <c r="G9" s="49">
        <v>0.2739591</v>
      </c>
    </row>
    <row r="10" spans="1:7" ht="12.75">
      <c r="A10" t="s">
        <v>18</v>
      </c>
      <c r="B10" s="49">
        <v>0.3945811</v>
      </c>
      <c r="C10" s="49">
        <v>0.9207361</v>
      </c>
      <c r="D10" s="49">
        <v>0.2064259</v>
      </c>
      <c r="E10" s="49">
        <v>0.06386859</v>
      </c>
      <c r="F10" s="49">
        <v>-2.82174</v>
      </c>
      <c r="G10" s="49">
        <v>-0.0341746</v>
      </c>
    </row>
    <row r="11" spans="1:7" ht="12.75">
      <c r="A11" t="s">
        <v>19</v>
      </c>
      <c r="B11" s="49">
        <v>2.506086</v>
      </c>
      <c r="C11" s="49">
        <v>1.923431</v>
      </c>
      <c r="D11" s="49">
        <v>2.082397</v>
      </c>
      <c r="E11" s="49">
        <v>1.501284</v>
      </c>
      <c r="F11" s="49">
        <v>12.63369</v>
      </c>
      <c r="G11" s="49">
        <v>3.37797</v>
      </c>
    </row>
    <row r="12" spans="1:7" ht="12.75">
      <c r="A12" t="s">
        <v>20</v>
      </c>
      <c r="B12" s="49">
        <v>0.1132077</v>
      </c>
      <c r="C12" s="49">
        <v>-0.09057682</v>
      </c>
      <c r="D12" s="49">
        <v>-0.007045505</v>
      </c>
      <c r="E12" s="49">
        <v>0.2543451</v>
      </c>
      <c r="F12" s="49">
        <v>-0.5087441</v>
      </c>
      <c r="G12" s="49">
        <v>-0.01402701</v>
      </c>
    </row>
    <row r="13" spans="1:7" ht="12.75">
      <c r="A13" t="s">
        <v>21</v>
      </c>
      <c r="B13" s="49">
        <v>-0.09016374</v>
      </c>
      <c r="C13" s="49">
        <v>-0.09612613</v>
      </c>
      <c r="D13" s="49">
        <v>0.003694002</v>
      </c>
      <c r="E13" s="49">
        <v>0.009244432</v>
      </c>
      <c r="F13" s="49">
        <v>-0.09975621</v>
      </c>
      <c r="G13" s="49">
        <v>-0.04640251</v>
      </c>
    </row>
    <row r="14" spans="1:7" ht="12.75">
      <c r="A14" t="s">
        <v>22</v>
      </c>
      <c r="B14" s="49">
        <v>-0.01952575</v>
      </c>
      <c r="C14" s="49">
        <v>-0.003450323</v>
      </c>
      <c r="D14" s="49">
        <v>-0.0301257</v>
      </c>
      <c r="E14" s="49">
        <v>0.02982738</v>
      </c>
      <c r="F14" s="49">
        <v>0.0008519638</v>
      </c>
      <c r="G14" s="49">
        <v>-0.003602895</v>
      </c>
    </row>
    <row r="15" spans="1:7" ht="12.75">
      <c r="A15" t="s">
        <v>23</v>
      </c>
      <c r="B15" s="49">
        <v>-0.4345776</v>
      </c>
      <c r="C15" s="49">
        <v>-0.09104415</v>
      </c>
      <c r="D15" s="49">
        <v>-0.04700806</v>
      </c>
      <c r="E15" s="49">
        <v>-0.1065585</v>
      </c>
      <c r="F15" s="49">
        <v>-0.4226389</v>
      </c>
      <c r="G15" s="49">
        <v>-0.178219</v>
      </c>
    </row>
    <row r="16" spans="1:7" ht="12.75">
      <c r="A16" t="s">
        <v>24</v>
      </c>
      <c r="B16" s="49">
        <v>-0.02306649</v>
      </c>
      <c r="C16" s="49">
        <v>0.007790911</v>
      </c>
      <c r="D16" s="49">
        <v>0.01163351</v>
      </c>
      <c r="E16" s="49">
        <v>-0.001934589</v>
      </c>
      <c r="F16" s="49">
        <v>-0.05622993</v>
      </c>
      <c r="G16" s="49">
        <v>-0.006653133</v>
      </c>
    </row>
    <row r="17" spans="1:7" ht="12.75">
      <c r="A17" t="s">
        <v>25</v>
      </c>
      <c r="B17" s="49">
        <v>-0.01226951</v>
      </c>
      <c r="C17" s="49">
        <v>-0.0003798899</v>
      </c>
      <c r="D17" s="49">
        <v>-0.01408292</v>
      </c>
      <c r="E17" s="49">
        <v>-0.009701524</v>
      </c>
      <c r="F17" s="49">
        <v>-0.01906246</v>
      </c>
      <c r="G17" s="49">
        <v>-0.01013748</v>
      </c>
    </row>
    <row r="18" spans="1:7" ht="12.75">
      <c r="A18" t="s">
        <v>26</v>
      </c>
      <c r="B18" s="49">
        <v>0.02179924</v>
      </c>
      <c r="C18" s="49">
        <v>0.003311862</v>
      </c>
      <c r="D18" s="49">
        <v>-5.252525E-05</v>
      </c>
      <c r="E18" s="49">
        <v>0.01609142</v>
      </c>
      <c r="F18" s="49">
        <v>0.03914454</v>
      </c>
      <c r="G18" s="49">
        <v>0.0130491</v>
      </c>
    </row>
    <row r="19" spans="1:7" ht="12.75">
      <c r="A19" t="s">
        <v>27</v>
      </c>
      <c r="B19" s="49">
        <v>-0.2194252</v>
      </c>
      <c r="C19" s="49">
        <v>-0.2105849</v>
      </c>
      <c r="D19" s="49">
        <v>-0.2079387</v>
      </c>
      <c r="E19" s="49">
        <v>-0.1947639</v>
      </c>
      <c r="F19" s="49">
        <v>-0.1337542</v>
      </c>
      <c r="G19" s="49">
        <v>-0.1971353</v>
      </c>
    </row>
    <row r="20" spans="1:7" ht="12.75">
      <c r="A20" t="s">
        <v>28</v>
      </c>
      <c r="B20" s="49">
        <v>-0.0025743</v>
      </c>
      <c r="C20" s="49">
        <v>-0.004712267</v>
      </c>
      <c r="D20" s="49">
        <v>-0.002570931</v>
      </c>
      <c r="E20" s="49">
        <v>-0.009191018</v>
      </c>
      <c r="F20" s="49">
        <v>-0.004053721</v>
      </c>
      <c r="G20" s="49">
        <v>-0.00487776</v>
      </c>
    </row>
    <row r="21" spans="1:7" ht="12.75">
      <c r="A21" t="s">
        <v>29</v>
      </c>
      <c r="B21" s="49">
        <v>-56.46428</v>
      </c>
      <c r="C21" s="49">
        <v>-30.21711</v>
      </c>
      <c r="D21" s="49">
        <v>125.3662</v>
      </c>
      <c r="E21" s="49">
        <v>-32.51195</v>
      </c>
      <c r="F21" s="49">
        <v>-51.48351</v>
      </c>
      <c r="G21" s="49">
        <v>0.001809563</v>
      </c>
    </row>
    <row r="22" spans="1:7" ht="12.75">
      <c r="A22" t="s">
        <v>30</v>
      </c>
      <c r="B22" s="49">
        <v>-97.16456</v>
      </c>
      <c r="C22" s="49">
        <v>-45.17573</v>
      </c>
      <c r="D22" s="49">
        <v>2.069713</v>
      </c>
      <c r="E22" s="49">
        <v>67.32671</v>
      </c>
      <c r="F22" s="49">
        <v>61.9485</v>
      </c>
      <c r="G22" s="49">
        <v>0</v>
      </c>
    </row>
    <row r="23" spans="1:7" ht="12.75">
      <c r="A23" t="s">
        <v>31</v>
      </c>
      <c r="B23" s="49">
        <v>6.741894</v>
      </c>
      <c r="C23" s="49">
        <v>0.8014725</v>
      </c>
      <c r="D23" s="49">
        <v>0.6209118</v>
      </c>
      <c r="E23" s="49">
        <v>1.600266</v>
      </c>
      <c r="F23" s="49">
        <v>4.750899</v>
      </c>
      <c r="G23" s="49">
        <v>2.337374</v>
      </c>
    </row>
    <row r="24" spans="1:7" ht="12.75">
      <c r="A24" t="s">
        <v>32</v>
      </c>
      <c r="B24" s="49">
        <v>6.680876</v>
      </c>
      <c r="C24" s="49">
        <v>-0.952429</v>
      </c>
      <c r="D24" s="49">
        <v>-3.744069</v>
      </c>
      <c r="E24" s="49">
        <v>-2.92245</v>
      </c>
      <c r="F24" s="49">
        <v>1.30749</v>
      </c>
      <c r="G24" s="49">
        <v>-0.6920523</v>
      </c>
    </row>
    <row r="25" spans="1:7" ht="12.75">
      <c r="A25" t="s">
        <v>33</v>
      </c>
      <c r="B25" s="49">
        <v>0.8717121</v>
      </c>
      <c r="C25" s="49">
        <v>-0.2343582</v>
      </c>
      <c r="D25" s="49">
        <v>0.6780331</v>
      </c>
      <c r="E25" s="49">
        <v>1.182125</v>
      </c>
      <c r="F25" s="49">
        <v>0.4212452</v>
      </c>
      <c r="G25" s="49">
        <v>0.5734296</v>
      </c>
    </row>
    <row r="26" spans="1:7" ht="12.75">
      <c r="A26" t="s">
        <v>34</v>
      </c>
      <c r="B26" s="49">
        <v>0.1400782</v>
      </c>
      <c r="C26" s="49">
        <v>-0.1065974</v>
      </c>
      <c r="D26" s="49">
        <v>-0.3938906</v>
      </c>
      <c r="E26" s="49">
        <v>-0.3103743</v>
      </c>
      <c r="F26" s="49">
        <v>1.504993</v>
      </c>
      <c r="G26" s="49">
        <v>0.02658988</v>
      </c>
    </row>
    <row r="27" spans="1:7" ht="12.75">
      <c r="A27" t="s">
        <v>35</v>
      </c>
      <c r="B27" s="49">
        <v>0.5369574</v>
      </c>
      <c r="C27" s="49">
        <v>0.03367417</v>
      </c>
      <c r="D27" s="49">
        <v>-0.01643502</v>
      </c>
      <c r="E27" s="49">
        <v>-0.08033135</v>
      </c>
      <c r="F27" s="49">
        <v>0.8089732</v>
      </c>
      <c r="G27" s="49">
        <v>0.170709</v>
      </c>
    </row>
    <row r="28" spans="1:7" ht="12.75">
      <c r="A28" t="s">
        <v>36</v>
      </c>
      <c r="B28" s="49">
        <v>0.8793183</v>
      </c>
      <c r="C28" s="49">
        <v>-0.2216197</v>
      </c>
      <c r="D28" s="49">
        <v>-0.5247438</v>
      </c>
      <c r="E28" s="49">
        <v>-0.4591405</v>
      </c>
      <c r="F28" s="49">
        <v>-0.1838649</v>
      </c>
      <c r="G28" s="49">
        <v>-0.187499</v>
      </c>
    </row>
    <row r="29" spans="1:7" ht="12.75">
      <c r="A29" t="s">
        <v>37</v>
      </c>
      <c r="B29" s="49">
        <v>0.1337793</v>
      </c>
      <c r="C29" s="49">
        <v>0.001235443</v>
      </c>
      <c r="D29" s="49">
        <v>0.06852512</v>
      </c>
      <c r="E29" s="49">
        <v>0.1069786</v>
      </c>
      <c r="F29" s="49">
        <v>0.05090271</v>
      </c>
      <c r="G29" s="49">
        <v>0.06865962</v>
      </c>
    </row>
    <row r="30" spans="1:7" ht="12.75">
      <c r="A30" t="s">
        <v>38</v>
      </c>
      <c r="B30" s="49">
        <v>0.0627127</v>
      </c>
      <c r="C30" s="49">
        <v>-0.02776607</v>
      </c>
      <c r="D30" s="49">
        <v>-0.0152759</v>
      </c>
      <c r="E30" s="49">
        <v>-0.0005648533</v>
      </c>
      <c r="F30" s="49">
        <v>0.2669829</v>
      </c>
      <c r="G30" s="49">
        <v>0.03431923</v>
      </c>
    </row>
    <row r="31" spans="1:7" ht="12.75">
      <c r="A31" t="s">
        <v>39</v>
      </c>
      <c r="B31" s="49">
        <v>0.03438548</v>
      </c>
      <c r="C31" s="49">
        <v>0.003545513</v>
      </c>
      <c r="D31" s="49">
        <v>0.01052504</v>
      </c>
      <c r="E31" s="49">
        <v>0.01262086</v>
      </c>
      <c r="F31" s="49">
        <v>0.08950553</v>
      </c>
      <c r="G31" s="49">
        <v>0.02337094</v>
      </c>
    </row>
    <row r="32" spans="1:7" ht="12.75">
      <c r="A32" t="s">
        <v>40</v>
      </c>
      <c r="B32" s="49">
        <v>0.05722859</v>
      </c>
      <c r="C32" s="49">
        <v>-0.02860543</v>
      </c>
      <c r="D32" s="49">
        <v>-0.04136478</v>
      </c>
      <c r="E32" s="49">
        <v>-0.02469775</v>
      </c>
      <c r="F32" s="49">
        <v>-0.02503676</v>
      </c>
      <c r="G32" s="49">
        <v>-0.01785105</v>
      </c>
    </row>
    <row r="33" spans="1:7" ht="12.75">
      <c r="A33" t="s">
        <v>41</v>
      </c>
      <c r="B33" s="49">
        <v>0.08692385</v>
      </c>
      <c r="C33" s="49">
        <v>0.07845654</v>
      </c>
      <c r="D33" s="49">
        <v>0.02829852</v>
      </c>
      <c r="E33" s="49">
        <v>0.06556922</v>
      </c>
      <c r="F33" s="49">
        <v>0.07865737</v>
      </c>
      <c r="G33" s="49">
        <v>0.06454502</v>
      </c>
    </row>
    <row r="34" spans="1:7" ht="12.75">
      <c r="A34" t="s">
        <v>42</v>
      </c>
      <c r="B34" s="49">
        <v>0.009343225</v>
      </c>
      <c r="C34" s="49">
        <v>0.005918288</v>
      </c>
      <c r="D34" s="49">
        <v>0.0007868553</v>
      </c>
      <c r="E34" s="49">
        <v>-0.004223669</v>
      </c>
      <c r="F34" s="49">
        <v>-0.03670548</v>
      </c>
      <c r="G34" s="49">
        <v>-0.002955504</v>
      </c>
    </row>
    <row r="35" spans="1:7" ht="12.75">
      <c r="A35" t="s">
        <v>43</v>
      </c>
      <c r="B35" s="49">
        <v>-0.0002567051</v>
      </c>
      <c r="C35" s="49">
        <v>-0.005999777</v>
      </c>
      <c r="D35" s="49">
        <v>0.0007288341</v>
      </c>
      <c r="E35" s="49">
        <v>0.003415057</v>
      </c>
      <c r="F35" s="49">
        <v>0.01073157</v>
      </c>
      <c r="G35" s="49">
        <v>0.0009532033</v>
      </c>
    </row>
    <row r="36" spans="1:6" ht="12.75">
      <c r="A36" t="s">
        <v>44</v>
      </c>
      <c r="B36" s="49">
        <v>20.50781</v>
      </c>
      <c r="C36" s="49">
        <v>20.50171</v>
      </c>
      <c r="D36" s="49">
        <v>20.50476</v>
      </c>
      <c r="E36" s="49">
        <v>20.50171</v>
      </c>
      <c r="F36" s="49">
        <v>20.50476</v>
      </c>
    </row>
    <row r="37" spans="1:6" ht="12.75">
      <c r="A37" t="s">
        <v>45</v>
      </c>
      <c r="B37" s="49">
        <v>0.1210531</v>
      </c>
      <c r="C37" s="49">
        <v>0.02085368</v>
      </c>
      <c r="D37" s="49">
        <v>-0.03356934</v>
      </c>
      <c r="E37" s="49">
        <v>-0.0579834</v>
      </c>
      <c r="F37" s="49">
        <v>-0.08850098</v>
      </c>
    </row>
    <row r="38" spans="1:7" ht="12.75">
      <c r="A38" t="s">
        <v>55</v>
      </c>
      <c r="B38" s="49">
        <v>-1.788979E-05</v>
      </c>
      <c r="C38" s="49">
        <v>-0.0001239604</v>
      </c>
      <c r="D38" s="49">
        <v>-0.0001649867</v>
      </c>
      <c r="E38" s="49">
        <v>0</v>
      </c>
      <c r="F38" s="49">
        <v>0.0005254778</v>
      </c>
      <c r="G38" s="49">
        <v>0.0002816633</v>
      </c>
    </row>
    <row r="39" spans="1:7" ht="12.75">
      <c r="A39" t="s">
        <v>56</v>
      </c>
      <c r="B39" s="49">
        <v>9.581545E-05</v>
      </c>
      <c r="C39" s="49">
        <v>5.080909E-05</v>
      </c>
      <c r="D39" s="49">
        <v>-0.0002130884</v>
      </c>
      <c r="E39" s="49">
        <v>5.522278E-05</v>
      </c>
      <c r="F39" s="49">
        <v>8.426671E-05</v>
      </c>
      <c r="G39" s="49">
        <v>0.0005842461</v>
      </c>
    </row>
    <row r="40" spans="2:7" ht="12.75">
      <c r="B40" t="s">
        <v>46</v>
      </c>
      <c r="C40">
        <v>-0.003759</v>
      </c>
      <c r="D40" t="s">
        <v>47</v>
      </c>
      <c r="E40">
        <v>3.117574</v>
      </c>
      <c r="F40" t="s">
        <v>48</v>
      </c>
      <c r="G40">
        <v>55.107409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-1.788978881040146E-05</v>
      </c>
      <c r="C50">
        <f>-0.017/(C7*C7+C22*C22)*(C21*C22+C6*C7)</f>
        <v>-0.00012396042975827332</v>
      </c>
      <c r="D50">
        <f>-0.017/(D7*D7+D22*D22)*(D21*D22+D6*D7)</f>
        <v>-0.000164986705181608</v>
      </c>
      <c r="E50">
        <f>-0.017/(E7*E7+E22*E22)*(E21*E22+E6*E7)</f>
        <v>7.061633351180333E-06</v>
      </c>
      <c r="F50">
        <f>-0.017/(F7*F7+F22*F22)*(F21*F22+F6*F7)</f>
        <v>0.0005254777696348786</v>
      </c>
      <c r="G50">
        <f>(B50*B$4+C50*C$4+D50*D$4+E50*E$4+F50*F$4)/SUM(B$4:F$4)</f>
        <v>-2.3889671634197505E-08</v>
      </c>
    </row>
    <row r="51" spans="1:7" ht="12.75">
      <c r="A51" t="s">
        <v>59</v>
      </c>
      <c r="B51">
        <f>-0.017/(B7*B7+B22*B22)*(B21*B7-B6*B22)</f>
        <v>9.581545065417445E-05</v>
      </c>
      <c r="C51">
        <f>-0.017/(C7*C7+C22*C22)*(C21*C7-C6*C22)</f>
        <v>5.0809086709455636E-05</v>
      </c>
      <c r="D51">
        <f>-0.017/(D7*D7+D22*D22)*(D21*D7-D6*D22)</f>
        <v>-0.0002130883924871459</v>
      </c>
      <c r="E51">
        <f>-0.017/(E7*E7+E22*E22)*(E21*E7-E6*E22)</f>
        <v>5.522277134592388E-05</v>
      </c>
      <c r="F51">
        <f>-0.017/(F7*F7+F22*F22)*(F21*F7-F6*F22)</f>
        <v>8.426671103877739E-05</v>
      </c>
      <c r="G51">
        <f>(B51*B$4+C51*C$4+D51*D$4+E51*E$4+F51*F$4)/SUM(B$4:F$4)</f>
        <v>-5.99173700722387E-07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9999.915411969938</v>
      </c>
      <c r="C62">
        <f>C7+(2/0.017)*(C8*C50-C23*C51)</f>
        <v>10000.024162414375</v>
      </c>
      <c r="D62">
        <f>D7+(2/0.017)*(D8*D50-D23*D51)</f>
        <v>10000.026796095088</v>
      </c>
      <c r="E62">
        <f>E7+(2/0.017)*(E8*E50-E23*E51)</f>
        <v>9999.989959820727</v>
      </c>
      <c r="F62">
        <f>F7+(2/0.017)*(F8*F50-F23*F51)</f>
        <v>10000.046549907442</v>
      </c>
    </row>
    <row r="63" spans="1:6" ht="12.75">
      <c r="A63" t="s">
        <v>67</v>
      </c>
      <c r="B63">
        <f>B8+(3/0.017)*(B9*B50-B24*B51)</f>
        <v>3.965969737597342</v>
      </c>
      <c r="C63">
        <f>C8+(3/0.017)*(C9*C50-C24*C51)</f>
        <v>-1.9891130674442377</v>
      </c>
      <c r="D63">
        <f>D8+(3/0.017)*(D9*D50-D24*D51)</f>
        <v>-0.728012222311267</v>
      </c>
      <c r="E63">
        <f>E8+(3/0.017)*(E9*E50-E24*E51)</f>
        <v>0.4577908077831258</v>
      </c>
      <c r="F63">
        <f>F8+(3/0.017)*(F9*F50-F24*F51)</f>
        <v>1.4157788329870762</v>
      </c>
    </row>
    <row r="64" spans="1:6" ht="12.75">
      <c r="A64" t="s">
        <v>68</v>
      </c>
      <c r="B64">
        <f>B9+(4/0.017)*(B10*B50-B25*B51)</f>
        <v>0.8529100799412299</v>
      </c>
      <c r="C64">
        <f>C9+(4/0.017)*(C10*C50-C25*C51)</f>
        <v>0.5391754137540978</v>
      </c>
      <c r="D64">
        <f>D9+(4/0.017)*(D10*D50-D25*D51)</f>
        <v>0.32282498922986547</v>
      </c>
      <c r="E64">
        <f>E9+(4/0.017)*(E10*E50-E25*E51)</f>
        <v>0.2162254701148086</v>
      </c>
      <c r="F64">
        <f>F9+(4/0.017)*(F10*F50-F25*F51)</f>
        <v>-1.2158681151139752</v>
      </c>
    </row>
    <row r="65" spans="1:6" ht="12.75">
      <c r="A65" t="s">
        <v>69</v>
      </c>
      <c r="B65">
        <f>B10+(5/0.017)*(B11*B50-B26*B51)</f>
        <v>0.37744727495866787</v>
      </c>
      <c r="C65">
        <f>C10+(5/0.017)*(C11*C50-C26*C51)</f>
        <v>0.8522028009321226</v>
      </c>
      <c r="D65">
        <f>D10+(5/0.017)*(D11*D50-D26*D51)</f>
        <v>0.08069021332945225</v>
      </c>
      <c r="E65">
        <f>E10+(5/0.017)*(E11*E50-E26*E51)</f>
        <v>0.07202778004839547</v>
      </c>
      <c r="F65">
        <f>F10+(5/0.017)*(F11*F50-F26*F51)</f>
        <v>-0.9064745784670334</v>
      </c>
    </row>
    <row r="66" spans="1:6" ht="12.75">
      <c r="A66" t="s">
        <v>70</v>
      </c>
      <c r="B66">
        <f>B11+(6/0.017)*(B12*B50-B27*B51)</f>
        <v>2.4872127963148922</v>
      </c>
      <c r="C66">
        <f>C11+(6/0.017)*(C12*C50-C27*C51)</f>
        <v>1.9267899368388017</v>
      </c>
      <c r="D66">
        <f>D11+(6/0.017)*(D12*D50-D27*D51)</f>
        <v>2.081571224469646</v>
      </c>
      <c r="E66">
        <f>E11+(6/0.017)*(E12*E50-E27*E51)</f>
        <v>1.5034836040989985</v>
      </c>
      <c r="F66">
        <f>F11+(6/0.017)*(F12*F50-F27*F51)</f>
        <v>12.515277096753382</v>
      </c>
    </row>
    <row r="67" spans="1:6" ht="12.75">
      <c r="A67" t="s">
        <v>71</v>
      </c>
      <c r="B67">
        <f>B12+(7/0.017)*(B13*B50-B28*B51)</f>
        <v>0.07917976574046787</v>
      </c>
      <c r="C67">
        <f>C12+(7/0.017)*(C13*C50-C28*C51)</f>
        <v>-0.08103370726015516</v>
      </c>
      <c r="D67">
        <f>D12+(7/0.017)*(D13*D50-D28*D51)</f>
        <v>-0.0533386766587985</v>
      </c>
      <c r="E67">
        <f>E12+(7/0.017)*(E13*E50-E28*E51)</f>
        <v>0.2648122789091376</v>
      </c>
      <c r="F67">
        <f>F12+(7/0.017)*(F13*F50-F28*F51)</f>
        <v>-0.5239489154339344</v>
      </c>
    </row>
    <row r="68" spans="1:6" ht="12.75">
      <c r="A68" t="s">
        <v>72</v>
      </c>
      <c r="B68">
        <f>B13+(8/0.017)*(B14*B50-B29*B51)</f>
        <v>-0.09603141641121662</v>
      </c>
      <c r="C68">
        <f>C13+(8/0.017)*(C14*C50-C29*C51)</f>
        <v>-0.09595439739229494</v>
      </c>
      <c r="D68">
        <f>D13+(8/0.017)*(D14*D50-D29*D51)</f>
        <v>0.012904471482389804</v>
      </c>
      <c r="E68">
        <f>E13+(8/0.017)*(E14*E50-E29*E51)</f>
        <v>0.0065634791786726016</v>
      </c>
      <c r="F68">
        <f>F13+(8/0.017)*(F14*F50-F29*F51)</f>
        <v>-0.10156407631398919</v>
      </c>
    </row>
    <row r="69" spans="1:6" ht="12.75">
      <c r="A69" t="s">
        <v>73</v>
      </c>
      <c r="B69">
        <f>B14+(9/0.017)*(B15*B50-B30*B51)</f>
        <v>-0.018590991008151786</v>
      </c>
      <c r="C69">
        <f>C14+(9/0.017)*(C15*C50-C30*C51)</f>
        <v>0.0032714279160404496</v>
      </c>
      <c r="D69">
        <f>D14+(9/0.017)*(D15*D50-D30*D51)</f>
        <v>-0.027743035785043262</v>
      </c>
      <c r="E69">
        <f>E14+(9/0.017)*(E15*E50-E30*E51)</f>
        <v>0.029445523609682545</v>
      </c>
      <c r="F69">
        <f>F14+(9/0.017)*(F15*F50-F30*F51)</f>
        <v>-0.12863427483387055</v>
      </c>
    </row>
    <row r="70" spans="1:6" ht="12.75">
      <c r="A70" t="s">
        <v>74</v>
      </c>
      <c r="B70">
        <f>B15+(10/0.017)*(B16*B50-B31*B51)</f>
        <v>-0.43627289742791936</v>
      </c>
      <c r="C70">
        <f>C15+(10/0.017)*(C16*C50-C31*C51)</f>
        <v>-0.09171821409012645</v>
      </c>
      <c r="D70">
        <f>D15+(10/0.017)*(D16*D50-D31*D51)</f>
        <v>-0.04681783095890257</v>
      </c>
      <c r="E70">
        <f>E15+(10/0.017)*(E16*E50-E31*E51)</f>
        <v>-0.10697651189657185</v>
      </c>
      <c r="F70">
        <f>F15+(10/0.017)*(F16*F50-F31*F51)</f>
        <v>-0.4444564969623576</v>
      </c>
    </row>
    <row r="71" spans="1:6" ht="12.75">
      <c r="A71" t="s">
        <v>75</v>
      </c>
      <c r="B71">
        <f>B16+(11/0.017)*(B17*B50-B32*B51)</f>
        <v>-0.026472532716641444</v>
      </c>
      <c r="C71">
        <f>C16+(11/0.017)*(C17*C50-C32*C51)</f>
        <v>0.008761827351379824</v>
      </c>
      <c r="D71">
        <f>D16+(11/0.017)*(D17*D50-D32*D51)</f>
        <v>0.007433541825757002</v>
      </c>
      <c r="E71">
        <f>E16+(11/0.017)*(E17*E50-E32*E51)</f>
        <v>-0.0010964086734526904</v>
      </c>
      <c r="F71">
        <f>F16+(11/0.017)*(F17*F50-F32*F51)</f>
        <v>-0.0613463105286562</v>
      </c>
    </row>
    <row r="72" spans="1:6" ht="12.75">
      <c r="A72" t="s">
        <v>76</v>
      </c>
      <c r="B72">
        <f>B17+(12/0.017)*(B18*B50-B33*B51)</f>
        <v>-0.018423838230710435</v>
      </c>
      <c r="C72">
        <f>C17+(12/0.017)*(C18*C50-C33*C51)</f>
        <v>-0.003483545180426331</v>
      </c>
      <c r="D72">
        <f>D17+(12/0.017)*(D18*D50-D33*D51)</f>
        <v>-0.009820271455645867</v>
      </c>
      <c r="E72">
        <f>E17+(12/0.017)*(E18*E50-E33*E51)</f>
        <v>-0.012177252707235808</v>
      </c>
      <c r="F72">
        <f>F17+(12/0.017)*(F18*F50-F33*F51)</f>
        <v>-0.009221480444430757</v>
      </c>
    </row>
    <row r="73" spans="1:6" ht="12.75">
      <c r="A73" t="s">
        <v>77</v>
      </c>
      <c r="B73">
        <f>B18+(13/0.017)*(B19*B50-B34*B51)</f>
        <v>0.02411648630933193</v>
      </c>
      <c r="C73">
        <f>C18+(13/0.017)*(C19*C50-C34*C51)</f>
        <v>0.023043944038453716</v>
      </c>
      <c r="D73">
        <f>D18+(13/0.017)*(D19*D50-D34*D51)</f>
        <v>0.02631055000933351</v>
      </c>
      <c r="E73">
        <f>E18+(13/0.017)*(E19*E50-E34*E51)</f>
        <v>0.015218042877797934</v>
      </c>
      <c r="F73">
        <f>F18+(13/0.017)*(F19*F50-F34*F51)</f>
        <v>-0.01223743129657482</v>
      </c>
    </row>
    <row r="74" spans="1:6" ht="12.75">
      <c r="A74" t="s">
        <v>78</v>
      </c>
      <c r="B74">
        <f>B19+(14/0.017)*(B20*B50-B35*B51)</f>
        <v>-0.21936701764856065</v>
      </c>
      <c r="C74">
        <f>C19+(14/0.017)*(C20*C50-C35*C51)</f>
        <v>-0.20985280060870554</v>
      </c>
      <c r="D74">
        <f>D19+(14/0.017)*(D20*D50-D35*D51)</f>
        <v>-0.20746148486448396</v>
      </c>
      <c r="E74">
        <f>E19+(14/0.017)*(E20*E50-E35*E51)</f>
        <v>-0.19497265853854007</v>
      </c>
      <c r="F74">
        <f>F19+(14/0.017)*(F20*F50-F35*F51)</f>
        <v>-0.13625316242892838</v>
      </c>
    </row>
    <row r="75" spans="1:6" ht="12.75">
      <c r="A75" t="s">
        <v>79</v>
      </c>
      <c r="B75" s="49">
        <f>B20</f>
        <v>-0.0025743</v>
      </c>
      <c r="C75" s="49">
        <f>C20</f>
        <v>-0.004712267</v>
      </c>
      <c r="D75" s="49">
        <f>D20</f>
        <v>-0.002570931</v>
      </c>
      <c r="E75" s="49">
        <f>E20</f>
        <v>-0.009191018</v>
      </c>
      <c r="F75" s="49">
        <f>F20</f>
        <v>-0.004053721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-97.13273902468231</v>
      </c>
      <c r="C82">
        <f>C22+(2/0.017)*(C8*C51+C23*C50)</f>
        <v>-45.19928573897347</v>
      </c>
      <c r="D82">
        <f>D22+(2/0.017)*(D8*D51+D23*D50)</f>
        <v>2.0721654831147913</v>
      </c>
      <c r="E82">
        <f>E22+(2/0.017)*(E8*E51+E23*E50)</f>
        <v>67.33082674155014</v>
      </c>
      <c r="F82">
        <f>F22+(2/0.017)*(F8*F51+F23*F50)</f>
        <v>62.25722267434087</v>
      </c>
    </row>
    <row r="83" spans="1:6" ht="12.75">
      <c r="A83" t="s">
        <v>82</v>
      </c>
      <c r="B83">
        <f>B23+(3/0.017)*(B9*B51+B24*B50)</f>
        <v>6.73558423544083</v>
      </c>
      <c r="C83">
        <f>C23+(3/0.017)*(C9*C51+C24*C50)</f>
        <v>0.8273573213244024</v>
      </c>
      <c r="D83">
        <f>D23+(3/0.017)*(D9*D51+D24*D50)</f>
        <v>0.718759060692624</v>
      </c>
      <c r="E83">
        <f>E23+(3/0.017)*(E9*E51+E24*E50)</f>
        <v>1.5988799406335885</v>
      </c>
      <c r="F83">
        <f>F23+(3/0.017)*(F9*F51+F24*F50)</f>
        <v>4.859375988618938</v>
      </c>
    </row>
    <row r="84" spans="1:6" ht="12.75">
      <c r="A84" t="s">
        <v>83</v>
      </c>
      <c r="B84">
        <f>B24+(4/0.017)*(B10*B51+B25*B50)</f>
        <v>6.686102404833799</v>
      </c>
      <c r="C84">
        <f>C24+(4/0.017)*(C10*C51+C25*C50)</f>
        <v>-0.9345859638751055</v>
      </c>
      <c r="D84">
        <f>D24+(4/0.017)*(D10*D51+D25*D50)</f>
        <v>-3.7807403906757138</v>
      </c>
      <c r="E84">
        <f>E24+(4/0.017)*(E10*E51+E25*E50)</f>
        <v>-2.9196559449724657</v>
      </c>
      <c r="F84">
        <f>F24+(4/0.017)*(F10*F51+F25*F50)</f>
        <v>1.3036255856373737</v>
      </c>
    </row>
    <row r="85" spans="1:6" ht="12.75">
      <c r="A85" t="s">
        <v>84</v>
      </c>
      <c r="B85">
        <f>B25+(5/0.017)*(B11*B51+B26*B50)</f>
        <v>0.9415990970744637</v>
      </c>
      <c r="C85">
        <f>C25+(5/0.017)*(C11*C51+C26*C50)</f>
        <v>-0.20172830824300894</v>
      </c>
      <c r="D85">
        <f>D25+(5/0.017)*(D11*D51+D26*D50)</f>
        <v>0.5666366538370446</v>
      </c>
      <c r="E85">
        <f>E25+(5/0.017)*(E11*E51+E26*E50)</f>
        <v>1.205864209867372</v>
      </c>
      <c r="F85">
        <f>F25+(5/0.017)*(F11*F51+F26*F50)</f>
        <v>0.9669628086881165</v>
      </c>
    </row>
    <row r="86" spans="1:6" ht="12.75">
      <c r="A86" t="s">
        <v>85</v>
      </c>
      <c r="B86">
        <f>B26+(6/0.017)*(B12*B51+B27*B50)</f>
        <v>0.1405161972847672</v>
      </c>
      <c r="C86">
        <f>C26+(6/0.017)*(C12*C51+C27*C50)</f>
        <v>-0.1096949494421882</v>
      </c>
      <c r="D86">
        <f>D26+(6/0.017)*(D12*D51+D27*D50)</f>
        <v>-0.39240370289384563</v>
      </c>
      <c r="E86">
        <f>E26+(6/0.017)*(E12*E51+E27*E50)</f>
        <v>-0.3056172279670762</v>
      </c>
      <c r="F86">
        <f>F26+(6/0.017)*(F12*F51+F27*F50)</f>
        <v>1.6398967320340028</v>
      </c>
    </row>
    <row r="87" spans="1:6" ht="12.75">
      <c r="A87" t="s">
        <v>86</v>
      </c>
      <c r="B87">
        <f>B27+(7/0.017)*(B13*B51+B28*B50)</f>
        <v>0.5269227360909289</v>
      </c>
      <c r="C87">
        <f>C27+(7/0.017)*(C13*C51+C28*C50)</f>
        <v>0.042975108039105675</v>
      </c>
      <c r="D87">
        <f>D27+(7/0.017)*(D13*D51+D28*D50)</f>
        <v>0.018889698338186267</v>
      </c>
      <c r="E87">
        <f>E27+(7/0.017)*(E13*E51+E28*E50)</f>
        <v>-0.08145620005834298</v>
      </c>
      <c r="F87">
        <f>F27+(7/0.017)*(F13*F51+F28*F50)</f>
        <v>0.7657284166458979</v>
      </c>
    </row>
    <row r="88" spans="1:6" ht="12.75">
      <c r="A88" t="s">
        <v>87</v>
      </c>
      <c r="B88">
        <f>B28+(8/0.017)*(B14*B51+B29*B50)</f>
        <v>0.8773116402542052</v>
      </c>
      <c r="C88">
        <f>C28+(8/0.017)*(C14*C51+C29*C50)</f>
        <v>-0.2217742664968021</v>
      </c>
      <c r="D88">
        <f>D28+(8/0.017)*(D14*D51+D29*D50)</f>
        <v>-0.5270432337813761</v>
      </c>
      <c r="E88">
        <f>E28+(8/0.017)*(E14*E51+E29*E50)</f>
        <v>-0.45800986741872446</v>
      </c>
      <c r="F88">
        <f>F28+(8/0.017)*(F14*F51+F29*F50)</f>
        <v>-0.17124370719693124</v>
      </c>
    </row>
    <row r="89" spans="1:6" ht="12.75">
      <c r="A89" t="s">
        <v>88</v>
      </c>
      <c r="B89">
        <f>B29+(9/0.017)*(B15*B51+B30*B50)</f>
        <v>0.1111410358869143</v>
      </c>
      <c r="C89">
        <f>C29+(9/0.017)*(C15*C51+C30*C50)</f>
        <v>0.0006086321013786196</v>
      </c>
      <c r="D89">
        <f>D29+(9/0.017)*(D15*D51+D30*D50)</f>
        <v>0.07516245712595336</v>
      </c>
      <c r="E89">
        <f>E29+(9/0.017)*(E15*E51+E30*E50)</f>
        <v>0.10386118822315894</v>
      </c>
      <c r="F89">
        <f>F29+(9/0.017)*(F15*F51+F30*F50)</f>
        <v>0.10632110405079094</v>
      </c>
    </row>
    <row r="90" spans="1:6" ht="12.75">
      <c r="A90" t="s">
        <v>89</v>
      </c>
      <c r="B90">
        <f>B30+(10/0.017)*(B16*B51+B31*B50)</f>
        <v>0.061050773464879825</v>
      </c>
      <c r="C90">
        <f>C30+(10/0.017)*(C16*C51+C31*C50)</f>
        <v>-0.027791748966264056</v>
      </c>
      <c r="D90">
        <f>D30+(10/0.017)*(D16*D51+D31*D50)</f>
        <v>-0.017755580950816335</v>
      </c>
      <c r="E90">
        <f>E30+(10/0.017)*(E16*E51+E31*E50)</f>
        <v>-0.0005752706412345658</v>
      </c>
      <c r="F90">
        <f>F30+(10/0.017)*(F16*F51+F31*F50)</f>
        <v>0.291862226477263</v>
      </c>
    </row>
    <row r="91" spans="1:6" ht="12.75">
      <c r="A91" t="s">
        <v>90</v>
      </c>
      <c r="B91">
        <f>B31+(11/0.017)*(B17*B51+B32*B50)</f>
        <v>0.032962328458311624</v>
      </c>
      <c r="C91">
        <f>C31+(11/0.017)*(C17*C51+C32*C50)</f>
        <v>0.005827456230050685</v>
      </c>
      <c r="D91">
        <f>D31+(11/0.017)*(D17*D51+D32*D50)</f>
        <v>0.016882745942232862</v>
      </c>
      <c r="E91">
        <f>E31+(11/0.017)*(E17*E51+E32*E50)</f>
        <v>0.012161350208044753</v>
      </c>
      <c r="F91">
        <f>F31+(11/0.017)*(F17*F51+F32*F50)</f>
        <v>0.07995326483916988</v>
      </c>
    </row>
    <row r="92" spans="1:6" ht="12.75">
      <c r="A92" t="s">
        <v>91</v>
      </c>
      <c r="B92">
        <f>B32+(12/0.017)*(B18*B51+B33*B50)</f>
        <v>0.05760528742501047</v>
      </c>
      <c r="C92">
        <f>C32+(12/0.017)*(C18*C51+C33*C50)</f>
        <v>-0.03535171263450782</v>
      </c>
      <c r="D92">
        <f>D32+(12/0.017)*(D18*D51+D33*D50)</f>
        <v>-0.04465255909780825</v>
      </c>
      <c r="E92">
        <f>E32+(12/0.017)*(E18*E51+E33*E50)</f>
        <v>-0.023743652166079456</v>
      </c>
      <c r="F92">
        <f>F32+(12/0.017)*(F18*F51+F33*F50)</f>
        <v>0.006467673642732662</v>
      </c>
    </row>
    <row r="93" spans="1:6" ht="12.75">
      <c r="A93" t="s">
        <v>92</v>
      </c>
      <c r="B93">
        <f>B33+(13/0.017)*(B19*B51+B34*B50)</f>
        <v>0.07071860613622202</v>
      </c>
      <c r="C93">
        <f>C33+(13/0.017)*(C19*C51+C34*C50)</f>
        <v>0.06971345884821774</v>
      </c>
      <c r="D93">
        <f>D33+(13/0.017)*(D19*D51+D34*D50)</f>
        <v>0.06208284556006162</v>
      </c>
      <c r="E93">
        <f>E33+(13/0.017)*(E19*E51+E34*E50)</f>
        <v>0.05732169246269431</v>
      </c>
      <c r="F93">
        <f>F33+(13/0.017)*(F19*F51+F34*F50)</f>
        <v>0.05528876860528199</v>
      </c>
    </row>
    <row r="94" spans="1:6" ht="12.75">
      <c r="A94" t="s">
        <v>93</v>
      </c>
      <c r="B94">
        <f>B34+(14/0.017)*(B20*B51+B35*B50)</f>
        <v>0.009143877093864185</v>
      </c>
      <c r="C94">
        <f>C34+(14/0.017)*(C20*C51+C35*C50)</f>
        <v>0.0063336012552245744</v>
      </c>
      <c r="D94">
        <f>D34+(14/0.017)*(D20*D51+D35*D50)</f>
        <v>0.0011389862788725382</v>
      </c>
      <c r="E94">
        <f>E34+(14/0.017)*(E20*E51+E35*E50)</f>
        <v>-0.004621794086505909</v>
      </c>
      <c r="F94">
        <f>F34+(14/0.017)*(F20*F51+F35*F50)</f>
        <v>-0.032342744220589144</v>
      </c>
    </row>
    <row r="95" spans="1:6" ht="12.75">
      <c r="A95" t="s">
        <v>94</v>
      </c>
      <c r="B95" s="49">
        <f>B35</f>
        <v>-0.0002567051</v>
      </c>
      <c r="C95" s="49">
        <f>C35</f>
        <v>-0.005999777</v>
      </c>
      <c r="D95" s="49">
        <f>D35</f>
        <v>0.0007288341</v>
      </c>
      <c r="E95" s="49">
        <f>E35</f>
        <v>0.003415057</v>
      </c>
      <c r="F95" s="49">
        <f>F35</f>
        <v>0.01073157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3.9660032852378544</v>
      </c>
      <c r="C103">
        <f>C63*10000/C62</f>
        <v>-1.9891082612784334</v>
      </c>
      <c r="D103">
        <f>D63*10000/D62</f>
        <v>-0.728010271528021</v>
      </c>
      <c r="E103">
        <f>E63*10000/E62</f>
        <v>0.4577912674137653</v>
      </c>
      <c r="F103">
        <f>F63*10000/F62</f>
        <v>1.4157722425803911</v>
      </c>
      <c r="G103">
        <f>AVERAGE(C103:E103)</f>
        <v>-0.7531090884642296</v>
      </c>
      <c r="H103">
        <f>STDEV(C103:E103)</f>
        <v>1.2236428354864108</v>
      </c>
      <c r="I103">
        <f>(B103*B4+C103*C4+D103*D4+E103*E4+F103*F4)/SUM(B4:F4)</f>
        <v>0.21924324988654018</v>
      </c>
      <c r="K103">
        <f>(LN(H103)+LN(H123))/2-LN(K114*K115^3)</f>
        <v>-4.144751882965375</v>
      </c>
    </row>
    <row r="104" spans="1:11" ht="12.75">
      <c r="A104" t="s">
        <v>68</v>
      </c>
      <c r="B104">
        <f>B64*10000/B62</f>
        <v>0.8529172946006055</v>
      </c>
      <c r="C104">
        <f>C64*10000/C62</f>
        <v>0.5391741109792689</v>
      </c>
      <c r="D104">
        <f>D64*10000/D62</f>
        <v>0.32282412418727263</v>
      </c>
      <c r="E104">
        <f>E64*10000/E62</f>
        <v>0.2162256872092749</v>
      </c>
      <c r="F104">
        <f>F64*10000/F62</f>
        <v>-1.2158624552854997</v>
      </c>
      <c r="G104">
        <f>AVERAGE(C104:E104)</f>
        <v>0.3594079741252722</v>
      </c>
      <c r="H104">
        <f>STDEV(C104:E104)</f>
        <v>0.1645530451286011</v>
      </c>
      <c r="I104">
        <f>(B104*B4+C104*C4+D104*D4+E104*E4+F104*F4)/SUM(B4:F4)</f>
        <v>0.21982086852564614</v>
      </c>
      <c r="K104">
        <f>(LN(H104)+LN(H124))/2-LN(K114*K115^4)</f>
        <v>-4.000419092258238</v>
      </c>
    </row>
    <row r="105" spans="1:11" ht="12.75">
      <c r="A105" t="s">
        <v>69</v>
      </c>
      <c r="B105">
        <f>B65*10000/B62</f>
        <v>0.37745046773781904</v>
      </c>
      <c r="C105">
        <f>C65*10000/C62</f>
        <v>0.8522007418093772</v>
      </c>
      <c r="D105">
        <f>D65*10000/D62</f>
        <v>0.08068999711176873</v>
      </c>
      <c r="E105">
        <f>E65*10000/E62</f>
        <v>0.07202785236565051</v>
      </c>
      <c r="F105">
        <f>F65*10000/F62</f>
        <v>-0.9064703588559031</v>
      </c>
      <c r="G105">
        <f>AVERAGE(C105:E105)</f>
        <v>0.3349728637622655</v>
      </c>
      <c r="H105">
        <f>STDEV(C105:E105)</f>
        <v>0.4479534200781808</v>
      </c>
      <c r="I105">
        <f>(B105*B4+C105*C4+D105*D4+E105*E4+F105*F4)/SUM(B4:F4)</f>
        <v>0.17492958528501057</v>
      </c>
      <c r="K105">
        <f>(LN(H105)+LN(H125))/2-LN(K114*K115^5)</f>
        <v>-3.27239037611423</v>
      </c>
    </row>
    <row r="106" spans="1:11" ht="12.75">
      <c r="A106" t="s">
        <v>70</v>
      </c>
      <c r="B106">
        <f>B66*10000/B62</f>
        <v>2.487233835335936</v>
      </c>
      <c r="C106">
        <f>C66*10000/C62</f>
        <v>1.926785281260364</v>
      </c>
      <c r="D106">
        <f>D66*10000/D62</f>
        <v>2.0815656466865455</v>
      </c>
      <c r="E106">
        <f>E66*10000/E62</f>
        <v>1.503485113625006</v>
      </c>
      <c r="F106">
        <f>F66*10000/F62</f>
        <v>12.515218838525527</v>
      </c>
      <c r="G106">
        <f>AVERAGE(C106:E106)</f>
        <v>1.8372786805239718</v>
      </c>
      <c r="H106">
        <f>STDEV(C106:E106)</f>
        <v>0.2992538209575893</v>
      </c>
      <c r="I106">
        <f>(B106*B4+C106*C4+D106*D4+E106*E4+F106*F4)/SUM(B4:F4)</f>
        <v>3.360821782999002</v>
      </c>
      <c r="K106">
        <f>(LN(H106)+LN(H126))/2-LN(K114*K115^6)</f>
        <v>-3.6739669750905146</v>
      </c>
    </row>
    <row r="107" spans="1:11" ht="12.75">
      <c r="A107" t="s">
        <v>71</v>
      </c>
      <c r="B107">
        <f>B67*10000/B62</f>
        <v>0.07918043551217381</v>
      </c>
      <c r="C107">
        <f>C67*10000/C62</f>
        <v>-0.08103351146362693</v>
      </c>
      <c r="D107">
        <f>D67*10000/D62</f>
        <v>-0.05333853373235633</v>
      </c>
      <c r="E107">
        <f>E67*10000/E62</f>
        <v>0.26481254478567995</v>
      </c>
      <c r="F107">
        <f>F67*10000/F62</f>
        <v>-0.523946476467936</v>
      </c>
      <c r="G107">
        <f>AVERAGE(C107:E107)</f>
        <v>0.043480166529898896</v>
      </c>
      <c r="H107">
        <f>STDEV(C107:E107)</f>
        <v>0.1921790030054116</v>
      </c>
      <c r="I107">
        <f>(B107*B4+C107*C4+D107*D4+E107*E4+F107*F4)/SUM(B4:F4)</f>
        <v>-0.02731994178299514</v>
      </c>
      <c r="K107">
        <f>(LN(H107)+LN(H127))/2-LN(K114*K115^7)</f>
        <v>-3.697046298518356</v>
      </c>
    </row>
    <row r="108" spans="1:9" ht="12.75">
      <c r="A108" t="s">
        <v>72</v>
      </c>
      <c r="B108">
        <f>B68*10000/B62</f>
        <v>-0.0960322287289217</v>
      </c>
      <c r="C108">
        <f>C68*10000/C62</f>
        <v>-0.09595416554386406</v>
      </c>
      <c r="D108">
        <f>D68*10000/D62</f>
        <v>0.012904436903537972</v>
      </c>
      <c r="E108">
        <f>E68*10000/E62</f>
        <v>0.006563485768529978</v>
      </c>
      <c r="F108">
        <f>F68*10000/F62</f>
        <v>-0.10156360353635478</v>
      </c>
      <c r="G108">
        <f>AVERAGE(C108:E108)</f>
        <v>-0.025495414290598702</v>
      </c>
      <c r="H108">
        <f>STDEV(C108:E108)</f>
        <v>0.06110137998810896</v>
      </c>
      <c r="I108">
        <f>(B108*B4+C108*C4+D108*D4+E108*E4+F108*F4)/SUM(B4:F4)</f>
        <v>-0.045878363321398274</v>
      </c>
    </row>
    <row r="109" spans="1:9" ht="12.75">
      <c r="A109" t="s">
        <v>73</v>
      </c>
      <c r="B109">
        <f>B69*10000/B62</f>
        <v>-0.018591148267012636</v>
      </c>
      <c r="C109">
        <f>C69*10000/C62</f>
        <v>0.0032714200114998585</v>
      </c>
      <c r="D109">
        <f>D69*10000/D62</f>
        <v>-0.027742961444739974</v>
      </c>
      <c r="E109">
        <f>E69*10000/E62</f>
        <v>0.029445553173545812</v>
      </c>
      <c r="F109">
        <f>F69*10000/F62</f>
        <v>-0.12863367604529916</v>
      </c>
      <c r="G109">
        <f>AVERAGE(C109:E109)</f>
        <v>0.0016580039134352319</v>
      </c>
      <c r="H109">
        <f>STDEV(C109:E109)</f>
        <v>0.02862837551609578</v>
      </c>
      <c r="I109">
        <f>(B109*B4+C109*C4+D109*D4+E109*E4+F109*F4)/SUM(B4:F4)</f>
        <v>-0.018708970689214833</v>
      </c>
    </row>
    <row r="110" spans="1:11" ht="12.75">
      <c r="A110" t="s">
        <v>74</v>
      </c>
      <c r="B110">
        <f>B70*10000/B62</f>
        <v>-0.43627658780563183</v>
      </c>
      <c r="C110">
        <f>C70*10000/C62</f>
        <v>-0.09171799247731248</v>
      </c>
      <c r="D110">
        <f>D70*10000/D62</f>
        <v>-0.04681770550573372</v>
      </c>
      <c r="E110">
        <f>E70*10000/E62</f>
        <v>-0.10697661930301544</v>
      </c>
      <c r="F110">
        <f>F70*10000/F62</f>
        <v>-0.4444544280311089</v>
      </c>
      <c r="G110">
        <f>AVERAGE(C110:E110)</f>
        <v>-0.08183743909535389</v>
      </c>
      <c r="H110">
        <f>STDEV(C110:E110)</f>
        <v>0.031272875286220345</v>
      </c>
      <c r="I110">
        <f>(B110*B4+C110*C4+D110*D4+E110*E4+F110*F4)/SUM(B4:F4)</f>
        <v>-0.1816126952943034</v>
      </c>
      <c r="K110">
        <f>EXP(AVERAGE(K103:K107))</f>
        <v>0.023337006303325657</v>
      </c>
    </row>
    <row r="111" spans="1:9" ht="12.75">
      <c r="A111" t="s">
        <v>75</v>
      </c>
      <c r="B111">
        <f>B71*10000/B62</f>
        <v>-0.026472756644474932</v>
      </c>
      <c r="C111">
        <f>C71*10000/C62</f>
        <v>0.008761806180740664</v>
      </c>
      <c r="D111">
        <f>D71*10000/D62</f>
        <v>0.007433521906821018</v>
      </c>
      <c r="E111">
        <f>E71*10000/E62</f>
        <v>-0.0010964097742677595</v>
      </c>
      <c r="F111">
        <f>F71*10000/F62</f>
        <v>-0.06134602496347781</v>
      </c>
      <c r="G111">
        <f>AVERAGE(C111:E111)</f>
        <v>0.005032972771097975</v>
      </c>
      <c r="H111">
        <f>STDEV(C111:E111)</f>
        <v>0.005349587140019419</v>
      </c>
      <c r="I111">
        <f>(B111*B4+C111*C4+D111*D4+E111*E4+F111*F4)/SUM(B4:F4)</f>
        <v>-0.008407641717181554</v>
      </c>
    </row>
    <row r="112" spans="1:9" ht="12.75">
      <c r="A112" t="s">
        <v>76</v>
      </c>
      <c r="B112">
        <f>B72*10000/B62</f>
        <v>-0.018423994075646908</v>
      </c>
      <c r="C112">
        <f>C72*10000/C62</f>
        <v>-0.003483536763360455</v>
      </c>
      <c r="D112">
        <f>D72*10000/D62</f>
        <v>-0.00982024514122361</v>
      </c>
      <c r="E112">
        <f>E72*10000/E62</f>
        <v>-0.012177264933428106</v>
      </c>
      <c r="F112">
        <f>F72*10000/F62</f>
        <v>-0.009221437518724458</v>
      </c>
      <c r="G112">
        <f>AVERAGE(C112:E112)</f>
        <v>-0.00849368227933739</v>
      </c>
      <c r="H112">
        <f>STDEV(C112:E112)</f>
        <v>0.004496115450437052</v>
      </c>
      <c r="I112">
        <f>(B112*B4+C112*C4+D112*D4+E112*E4+F112*F4)/SUM(B4:F4)</f>
        <v>-0.010025999391090406</v>
      </c>
    </row>
    <row r="113" spans="1:9" ht="12.75">
      <c r="A113" t="s">
        <v>77</v>
      </c>
      <c r="B113">
        <f>B73*10000/B62</f>
        <v>0.024116690307664404</v>
      </c>
      <c r="C113">
        <f>C73*10000/C62</f>
        <v>0.023043888358855784</v>
      </c>
      <c r="D113">
        <f>D73*10000/D62</f>
        <v>0.026310479507522445</v>
      </c>
      <c r="E113">
        <f>E73*10000/E62</f>
        <v>0.015218058157001143</v>
      </c>
      <c r="F113">
        <f>F73*10000/F62</f>
        <v>-0.012237374331710573</v>
      </c>
      <c r="G113">
        <f>AVERAGE(C113:E113)</f>
        <v>0.021524142007793123</v>
      </c>
      <c r="H113">
        <f>STDEV(C113:E113)</f>
        <v>0.005700234607720237</v>
      </c>
      <c r="I113">
        <f>(B113*B4+C113*C4+D113*D4+E113*E4+F113*F4)/SUM(B4:F4)</f>
        <v>0.017377921796840685</v>
      </c>
    </row>
    <row r="114" spans="1:11" ht="12.75">
      <c r="A114" t="s">
        <v>78</v>
      </c>
      <c r="B114">
        <f>B74*10000/B62</f>
        <v>-0.21936887324664514</v>
      </c>
      <c r="C114">
        <f>C74*10000/C62</f>
        <v>-0.20985229355489812</v>
      </c>
      <c r="D114">
        <f>D74*10000/D62</f>
        <v>-0.20746092895020604</v>
      </c>
      <c r="E114">
        <f>E74*10000/E62</f>
        <v>-0.19497285429478114</v>
      </c>
      <c r="F114">
        <f>F74*10000/F62</f>
        <v>-0.13625252817467087</v>
      </c>
      <c r="G114">
        <f>AVERAGE(C114:E114)</f>
        <v>-0.2040953589332951</v>
      </c>
      <c r="H114">
        <f>STDEV(C114:E114)</f>
        <v>0.00799028937698238</v>
      </c>
      <c r="I114">
        <f>(B114*B4+C114*C4+D114*D4+E114*E4+F114*F4)/SUM(B4:F4)</f>
        <v>-0.1972187933161731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-0.002574321775680775</v>
      </c>
      <c r="C115">
        <f>C75*10000/C62</f>
        <v>-0.004712255614052721</v>
      </c>
      <c r="D115">
        <f>D75*10000/D62</f>
        <v>-0.002570924110927306</v>
      </c>
      <c r="E115">
        <f>E75*10000/E62</f>
        <v>-0.009191027227956108</v>
      </c>
      <c r="F115">
        <f>F75*10000/F62</f>
        <v>-0.004053702130054105</v>
      </c>
      <c r="G115">
        <f>AVERAGE(C115:E115)</f>
        <v>-0.005491402317645378</v>
      </c>
      <c r="H115">
        <f>STDEV(C115:E115)</f>
        <v>0.0033781272192315525</v>
      </c>
      <c r="I115">
        <f>(B115*B4+C115*C4+D115*D4+E115*E4+F115*F4)/SUM(B4:F4)</f>
        <v>-0.004877732192859229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-97.1335606583372</v>
      </c>
      <c r="C122">
        <f>C82*10000/C62</f>
        <v>-45.19917652685021</v>
      </c>
      <c r="D122">
        <f>D82*10000/D62</f>
        <v>2.0721599305353378</v>
      </c>
      <c r="E122">
        <f>E82*10000/E62</f>
        <v>67.33089434297513</v>
      </c>
      <c r="F122">
        <f>F82*10000/F62</f>
        <v>62.25693286889461</v>
      </c>
      <c r="G122">
        <f>AVERAGE(C122:E122)</f>
        <v>8.067959248886751</v>
      </c>
      <c r="H122">
        <f>STDEV(C122:E122)</f>
        <v>56.50412745624372</v>
      </c>
      <c r="I122">
        <f>(B122*B4+C122*C4+D122*D4+E122*E4+F122*F4)/SUM(B4:F4)</f>
        <v>0.12109796640236681</v>
      </c>
    </row>
    <row r="123" spans="1:9" ht="12.75">
      <c r="A123" t="s">
        <v>82</v>
      </c>
      <c r="B123">
        <f>B83*10000/B62</f>
        <v>6.735641210902952</v>
      </c>
      <c r="C123">
        <f>C83*10000/C62</f>
        <v>0.8273553222341894</v>
      </c>
      <c r="D123">
        <f>D83*10000/D62</f>
        <v>0.7187571347041714</v>
      </c>
      <c r="E123">
        <f>E83*10000/E62</f>
        <v>1.5988815459393244</v>
      </c>
      <c r="F123">
        <f>F83*10000/F62</f>
        <v>4.859353368373985</v>
      </c>
      <c r="G123">
        <f>AVERAGE(C123:E123)</f>
        <v>1.0483313342925618</v>
      </c>
      <c r="H123">
        <f>STDEV(C123:E123)</f>
        <v>0.47987242392319507</v>
      </c>
      <c r="I123">
        <f>(B123*B4+C123*C4+D123*D4+E123*E4+F123*F4)/SUM(B4:F4)</f>
        <v>2.3805081627779234</v>
      </c>
    </row>
    <row r="124" spans="1:9" ht="12.75">
      <c r="A124" t="s">
        <v>83</v>
      </c>
      <c r="B124">
        <f>B84*10000/B62</f>
        <v>6.686158961735324</v>
      </c>
      <c r="C124">
        <f>C84*10000/C62</f>
        <v>-0.9345837056952291</v>
      </c>
      <c r="D124">
        <f>D84*10000/D62</f>
        <v>-3.7807302597949595</v>
      </c>
      <c r="E124">
        <f>E84*10000/E62</f>
        <v>-2.9196588763623192</v>
      </c>
      <c r="F124">
        <f>F84*10000/F62</f>
        <v>1.3036195173005867</v>
      </c>
      <c r="G124">
        <f>AVERAGE(C124:E124)</f>
        <v>-2.544990947284169</v>
      </c>
      <c r="H124">
        <f>STDEV(C124:E124)</f>
        <v>1.459595695616846</v>
      </c>
      <c r="I124">
        <f>(B124*B4+C124*C4+D124*D4+E124*E4+F124*F4)/SUM(B4:F4)</f>
        <v>-0.6955380791176191</v>
      </c>
    </row>
    <row r="125" spans="1:9" ht="12.75">
      <c r="A125" t="s">
        <v>84</v>
      </c>
      <c r="B125">
        <f>B85*10000/B62</f>
        <v>0.94160706194311</v>
      </c>
      <c r="C125">
        <f>C85*10000/C62</f>
        <v>-0.2017278208198892</v>
      </c>
      <c r="D125">
        <f>D85*10000/D62</f>
        <v>0.5666351354761476</v>
      </c>
      <c r="E125">
        <f>E85*10000/E62</f>
        <v>1.205865420577872</v>
      </c>
      <c r="F125">
        <f>F85*10000/F62</f>
        <v>0.966958307506145</v>
      </c>
      <c r="G125">
        <f>AVERAGE(C125:E125)</f>
        <v>0.5235909117447102</v>
      </c>
      <c r="H125">
        <f>STDEV(C125:E125)</f>
        <v>0.7047831490640547</v>
      </c>
      <c r="I125">
        <f>(B125*B4+C125*C4+D125*D4+E125*E4+F125*F4)/SUM(B4:F4)</f>
        <v>0.6433553258652507</v>
      </c>
    </row>
    <row r="126" spans="1:9" ht="12.75">
      <c r="A126" t="s">
        <v>85</v>
      </c>
      <c r="B126">
        <f>B86*10000/B62</f>
        <v>0.14051738589365342</v>
      </c>
      <c r="C126">
        <f>C86*10000/C62</f>
        <v>-0.1096946843933463</v>
      </c>
      <c r="D126">
        <f>D86*10000/D62</f>
        <v>-0.39240265140796965</v>
      </c>
      <c r="E126">
        <f>E86*10000/E62</f>
        <v>-0.30561753481256004</v>
      </c>
      <c r="F126">
        <f>F86*10000/F62</f>
        <v>1.6398890983654284</v>
      </c>
      <c r="G126">
        <f>AVERAGE(C126:E126)</f>
        <v>-0.26923829020462536</v>
      </c>
      <c r="H126">
        <f>STDEV(C126:E126)</f>
        <v>0.14482242827707417</v>
      </c>
      <c r="I126">
        <f>(B126*B4+C126*C4+D126*D4+E126*E4+F126*F4)/SUM(B4:F4)</f>
        <v>0.045601334898790535</v>
      </c>
    </row>
    <row r="127" spans="1:9" ht="12.75">
      <c r="A127" t="s">
        <v>86</v>
      </c>
      <c r="B127">
        <f>B87*10000/B62</f>
        <v>0.5269271932642553</v>
      </c>
      <c r="C127">
        <f>C87*10000/C62</f>
        <v>0.04297500420111975</v>
      </c>
      <c r="D127">
        <f>D87*10000/D62</f>
        <v>0.018889647721306614</v>
      </c>
      <c r="E127">
        <f>E87*10000/E62</f>
        <v>-0.08145628184191024</v>
      </c>
      <c r="F127">
        <f>F87*10000/F62</f>
        <v>0.7657248522037983</v>
      </c>
      <c r="G127">
        <f>AVERAGE(C127:E127)</f>
        <v>-0.0065305433064946255</v>
      </c>
      <c r="H127">
        <f>STDEV(C127:E127)</f>
        <v>0.06599565001193652</v>
      </c>
      <c r="I127">
        <f>(B127*B4+C127*C4+D127*D4+E127*E4+F127*F4)/SUM(B4:F4)</f>
        <v>0.17395297773044813</v>
      </c>
    </row>
    <row r="128" spans="1:9" ht="12.75">
      <c r="A128" t="s">
        <v>87</v>
      </c>
      <c r="B128">
        <f>B88*10000/B62</f>
        <v>0.8773190613233185</v>
      </c>
      <c r="C128">
        <f>C88*10000/C62</f>
        <v>-0.22177373063792438</v>
      </c>
      <c r="D128">
        <f>D88*10000/D62</f>
        <v>-0.5270418215150996</v>
      </c>
      <c r="E128">
        <f>E88*10000/E62</f>
        <v>-0.45801032726930396</v>
      </c>
      <c r="F128">
        <f>F88*10000/F62</f>
        <v>-0.1712429100627699</v>
      </c>
      <c r="G128">
        <f>AVERAGE(C128:E128)</f>
        <v>-0.402275293140776</v>
      </c>
      <c r="H128">
        <f>STDEV(C128:E128)</f>
        <v>0.16008418831642923</v>
      </c>
      <c r="I128">
        <f>(B128*B4+C128*C4+D128*D4+E128*E4+F128*F4)/SUM(B4:F4)</f>
        <v>-0.18641011996728077</v>
      </c>
    </row>
    <row r="129" spans="1:9" ht="12.75">
      <c r="A129" t="s">
        <v>88</v>
      </c>
      <c r="B129">
        <f>B89*10000/B62</f>
        <v>0.11114197601499513</v>
      </c>
      <c r="C129">
        <f>C89*10000/C62</f>
        <v>0.0006086306307800694</v>
      </c>
      <c r="D129">
        <f>D89*10000/D62</f>
        <v>0.07516225572045823</v>
      </c>
      <c r="E129">
        <f>E89*10000/E62</f>
        <v>0.10386129250175856</v>
      </c>
      <c r="F129">
        <f>F89*10000/F62</f>
        <v>0.10632060912933954</v>
      </c>
      <c r="G129">
        <f>AVERAGE(C129:E129)</f>
        <v>0.059877392950998955</v>
      </c>
      <c r="H129">
        <f>STDEV(C129:E129)</f>
        <v>0.05329632556069467</v>
      </c>
      <c r="I129">
        <f>(B129*B4+C129*C4+D129*D4+E129*E4+F129*F4)/SUM(B4:F4)</f>
        <v>0.07350197324399434</v>
      </c>
    </row>
    <row r="130" spans="1:9" ht="12.75">
      <c r="A130" t="s">
        <v>89</v>
      </c>
      <c r="B130">
        <f>B90*10000/B62</f>
        <v>0.06105128988571424</v>
      </c>
      <c r="C130">
        <f>C90*10000/C62</f>
        <v>-0.027791681814850838</v>
      </c>
      <c r="D130">
        <f>D90*10000/D62</f>
        <v>-0.017755533372920275</v>
      </c>
      <c r="E130">
        <f>E90*10000/E62</f>
        <v>-0.0005752712188171826</v>
      </c>
      <c r="F130">
        <f>F90*10000/F62</f>
        <v>0.2918608678676245</v>
      </c>
      <c r="G130">
        <f>AVERAGE(C130:E130)</f>
        <v>-0.015374162135529432</v>
      </c>
      <c r="H130">
        <f>STDEV(C130:E130)</f>
        <v>0.013763591397621393</v>
      </c>
      <c r="I130">
        <f>(B130*B4+C130*C4+D130*D4+E130*E4+F130*F4)/SUM(B4:F4)</f>
        <v>0.0368056212995452</v>
      </c>
    </row>
    <row r="131" spans="1:9" ht="12.75">
      <c r="A131" t="s">
        <v>90</v>
      </c>
      <c r="B131">
        <f>B91*10000/B62</f>
        <v>0.0329626072825132</v>
      </c>
      <c r="C131">
        <f>C91*10000/C62</f>
        <v>0.005827442149543489</v>
      </c>
      <c r="D131">
        <f>D91*10000/D62</f>
        <v>0.016882700703187523</v>
      </c>
      <c r="E131">
        <f>E91*10000/E62</f>
        <v>0.012161362418270642</v>
      </c>
      <c r="F131">
        <f>F91*10000/F62</f>
        <v>0.07995289265919459</v>
      </c>
      <c r="G131">
        <f>AVERAGE(C131:E131)</f>
        <v>0.011623835090333885</v>
      </c>
      <c r="H131">
        <f>STDEV(C131:E131)</f>
        <v>0.005547196331768777</v>
      </c>
      <c r="I131">
        <f>(B131*B4+C131*C4+D131*D4+E131*E4+F131*F4)/SUM(B4:F4)</f>
        <v>0.02385531146235128</v>
      </c>
    </row>
    <row r="132" spans="1:9" ht="12.75">
      <c r="A132" t="s">
        <v>91</v>
      </c>
      <c r="B132">
        <f>B92*10000/B62</f>
        <v>0.05760577470091068</v>
      </c>
      <c r="C132">
        <f>C92*10000/C62</f>
        <v>-0.03535162721644126</v>
      </c>
      <c r="D132">
        <f>D92*10000/D62</f>
        <v>-0.04465243944670692</v>
      </c>
      <c r="E132">
        <f>E92*10000/E62</f>
        <v>-0.023743676005155825</v>
      </c>
      <c r="F132">
        <f>F92*10000/F62</f>
        <v>0.0064676435359118664</v>
      </c>
      <c r="G132">
        <f>AVERAGE(C132:E132)</f>
        <v>-0.034582580889434666</v>
      </c>
      <c r="H132">
        <f>STDEV(C132:E132)</f>
        <v>0.010475574989159197</v>
      </c>
      <c r="I132">
        <f>(B132*B4+C132*C4+D132*D4+E132*E4+F132*F4)/SUM(B4:F4)</f>
        <v>-0.015762835856606556</v>
      </c>
    </row>
    <row r="133" spans="1:9" ht="12.75">
      <c r="A133" t="s">
        <v>92</v>
      </c>
      <c r="B133">
        <f>B93*10000/B62</f>
        <v>0.07071920433604026</v>
      </c>
      <c r="C133">
        <f>C93*10000/C62</f>
        <v>0.06971329040407673</v>
      </c>
      <c r="D133">
        <f>D93*10000/D62</f>
        <v>0.062082679202724096</v>
      </c>
      <c r="E133">
        <f>E93*10000/E62</f>
        <v>0.05732175001475895</v>
      </c>
      <c r="F133">
        <f>F93*10000/F62</f>
        <v>0.055288511237773924</v>
      </c>
      <c r="G133">
        <f>AVERAGE(C133:E133)</f>
        <v>0.06303923987385325</v>
      </c>
      <c r="H133">
        <f>STDEV(C133:E133)</f>
        <v>0.006250905897802887</v>
      </c>
      <c r="I133">
        <f>(B133*B4+C133*C4+D133*D4+E133*E4+F133*F4)/SUM(B4:F4)</f>
        <v>0.06311147978235135</v>
      </c>
    </row>
    <row r="134" spans="1:9" ht="12.75">
      <c r="A134" t="s">
        <v>93</v>
      </c>
      <c r="B134">
        <f>B94*10000/B62</f>
        <v>0.009143954440773497</v>
      </c>
      <c r="C134">
        <f>C94*10000/C62</f>
        <v>0.00633358595175175</v>
      </c>
      <c r="D134">
        <f>D94*10000/D62</f>
        <v>0.0011389832268422532</v>
      </c>
      <c r="E134">
        <f>E94*10000/E62</f>
        <v>-0.004621798726874687</v>
      </c>
      <c r="F134">
        <f>F94*10000/F62</f>
        <v>-0.032342593666114985</v>
      </c>
      <c r="G134">
        <f>AVERAGE(C134:E134)</f>
        <v>0.0009502568172397721</v>
      </c>
      <c r="H134">
        <f>STDEV(C134:E134)</f>
        <v>0.005480130163365813</v>
      </c>
      <c r="I134">
        <f>(B134*B4+C134*C4+D134*D4+E134*E4+F134*F4)/SUM(B4:F4)</f>
        <v>-0.002323192874283953</v>
      </c>
    </row>
    <row r="135" spans="1:9" ht="12.75">
      <c r="A135" t="s">
        <v>94</v>
      </c>
      <c r="B135">
        <f>B95*10000/B62</f>
        <v>-0.0002567072714362394</v>
      </c>
      <c r="C135">
        <f>C95*10000/C62</f>
        <v>-0.005999762503125225</v>
      </c>
      <c r="D135">
        <f>D95*10000/D62</f>
        <v>0.0007288321470144486</v>
      </c>
      <c r="E135">
        <f>E95*10000/E62</f>
        <v>0.003415060428781894</v>
      </c>
      <c r="F135">
        <f>F95*10000/F62</f>
        <v>0.01073152004487352</v>
      </c>
      <c r="G135">
        <f>AVERAGE(C135:E135)</f>
        <v>-0.0006186233091096275</v>
      </c>
      <c r="H135">
        <f>STDEV(C135:E135)</f>
        <v>0.00484989173739682</v>
      </c>
      <c r="I135">
        <f>(B135*B4+C135*C4+D135*D4+E135*E4+F135*F4)/SUM(B4:F4)</f>
        <v>0.0009531534204063408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2005-08-15T08:12:50Z</cp:lastPrinted>
  <dcterms:created xsi:type="dcterms:W3CDTF">2005-08-15T08:12:50Z</dcterms:created>
  <dcterms:modified xsi:type="dcterms:W3CDTF">2005-08-15T09:20:42Z</dcterms:modified>
  <cp:category/>
  <cp:version/>
  <cp:contentType/>
  <cp:contentStatus/>
</cp:coreProperties>
</file>