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<sst xmlns="http://schemas.openxmlformats.org/spreadsheetml/2006/main" count="204" uniqueCount="98">
  <si>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16/08/2005       08:29:24</t>
  </si>
  <si>
    <t>LISSNER</t>
  </si>
  <si>
    <t>HCMQAP645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</si>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</sst>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2964"/>
        <c:crosses val="autoZero"/>
        <c:auto val="1"/>
        <c:lblOffset val="100"/>
        <c:noMultiLvlLbl val="0"/>
      </c:catAx>
      <c:valAx>
        <c:axId val="56982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7068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-0.003757</v>
      </c>
      <c r="D4" s="12">
        <v>-0.003755</v>
      </c>
      <c r="E4" s="12">
        <v>-0.003756</v>
      </c>
      <c r="F4" s="24">
        <v>-0.002084</v>
      </c>
      <c r="G4" s="34">
        <v>-0.011706</v>
      </c>
    </row>
    <row r="5" spans="1:7" ht="12.75" thickBot="1">
      <c r="A5" s="44" t="s">
        <v>13</v>
      </c>
      <c r="B5" s="45">
        <v>-4.080084</v>
      </c>
      <c r="C5" s="46">
        <v>-0.913687</v>
      </c>
      <c r="D5" s="46">
        <v>0.023164</v>
      </c>
      <c r="E5" s="46">
        <v>1.795227</v>
      </c>
      <c r="F5" s="47">
        <v>2.845796</v>
      </c>
      <c r="G5" s="48">
        <v>5.159976</v>
      </c>
    </row>
    <row r="6" spans="1:7" ht="12.75" thickTop="1">
      <c r="A6" s="6" t="s">
        <v>14</v>
      </c>
      <c r="B6" s="39">
        <v>8.953056</v>
      </c>
      <c r="C6" s="40">
        <v>-21.47017</v>
      </c>
      <c r="D6" s="40">
        <v>36.13624</v>
      </c>
      <c r="E6" s="40">
        <v>60.59394</v>
      </c>
      <c r="F6" s="41">
        <v>-145.3834</v>
      </c>
      <c r="G6" s="42">
        <v>-0.002746262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3.139885</v>
      </c>
      <c r="C8" s="13">
        <v>2.735517</v>
      </c>
      <c r="D8" s="13">
        <v>-0.0352307</v>
      </c>
      <c r="E8" s="13">
        <v>-0.8166831</v>
      </c>
      <c r="F8" s="25">
        <v>-2.69341</v>
      </c>
      <c r="G8" s="35">
        <v>0.5483385</v>
      </c>
    </row>
    <row r="9" spans="1:7" ht="12">
      <c r="A9" s="20" t="s">
        <v>17</v>
      </c>
      <c r="B9" s="29">
        <v>0.3065065</v>
      </c>
      <c r="C9" s="13">
        <v>0.2258568</v>
      </c>
      <c r="D9" s="13">
        <v>0.6220437</v>
      </c>
      <c r="E9" s="13">
        <v>0.02664415</v>
      </c>
      <c r="F9" s="25">
        <v>-2.034906</v>
      </c>
      <c r="G9" s="35">
        <v>-0.01681428</v>
      </c>
    </row>
    <row r="10" spans="1:7" ht="12">
      <c r="A10" s="20" t="s">
        <v>18</v>
      </c>
      <c r="B10" s="29">
        <v>-0.1523073</v>
      </c>
      <c r="C10" s="13">
        <v>-0.230823</v>
      </c>
      <c r="D10" s="13">
        <v>0.1175049</v>
      </c>
      <c r="E10" s="13">
        <v>0.04326956</v>
      </c>
      <c r="F10" s="25">
        <v>-1.607936</v>
      </c>
      <c r="G10" s="35">
        <v>-0.2535106</v>
      </c>
    </row>
    <row r="11" spans="1:7" ht="12">
      <c r="A11" s="21" t="s">
        <v>19</v>
      </c>
      <c r="B11" s="31">
        <v>2.546287</v>
      </c>
      <c r="C11" s="15">
        <v>2.003074</v>
      </c>
      <c r="D11" s="15">
        <v>2.376807</v>
      </c>
      <c r="E11" s="15">
        <v>2.219802</v>
      </c>
      <c r="F11" s="27">
        <v>13.18946</v>
      </c>
      <c r="G11" s="37">
        <v>3.716746</v>
      </c>
    </row>
    <row r="12" spans="1:7" ht="12">
      <c r="A12" s="20" t="s">
        <v>20</v>
      </c>
      <c r="B12" s="29">
        <v>0.1516512</v>
      </c>
      <c r="C12" s="13">
        <v>0.3190517</v>
      </c>
      <c r="D12" s="13">
        <v>0.01684794</v>
      </c>
      <c r="E12" s="13">
        <v>-0.1990277</v>
      </c>
      <c r="F12" s="25">
        <v>-0.2026721</v>
      </c>
      <c r="G12" s="35">
        <v>0.02784925</v>
      </c>
    </row>
    <row r="13" spans="1:7" ht="12">
      <c r="A13" s="20" t="s">
        <v>21</v>
      </c>
      <c r="B13" s="29">
        <v>-0.1280975</v>
      </c>
      <c r="C13" s="13">
        <v>-0.009118699</v>
      </c>
      <c r="D13" s="13">
        <v>0.0185372</v>
      </c>
      <c r="E13" s="13">
        <v>-0.0006991866</v>
      </c>
      <c r="F13" s="25">
        <v>-0.3364405</v>
      </c>
      <c r="G13" s="35">
        <v>-0.06134387</v>
      </c>
    </row>
    <row r="14" spans="1:7" ht="12">
      <c r="A14" s="20" t="s">
        <v>22</v>
      </c>
      <c r="B14" s="29">
        <v>-0.03235751</v>
      </c>
      <c r="C14" s="13">
        <v>-0.05269889</v>
      </c>
      <c r="D14" s="13">
        <v>-0.052213</v>
      </c>
      <c r="E14" s="13">
        <v>-0.03429738</v>
      </c>
      <c r="F14" s="25">
        <v>0.1161915</v>
      </c>
      <c r="G14" s="35">
        <v>-0.02266978</v>
      </c>
    </row>
    <row r="15" spans="1:7" ht="12">
      <c r="A15" s="21" t="s">
        <v>23</v>
      </c>
      <c r="B15" s="31">
        <v>-0.4328285</v>
      </c>
      <c r="C15" s="15">
        <v>-0.1225845</v>
      </c>
      <c r="D15" s="15">
        <v>-0.06626301</v>
      </c>
      <c r="E15" s="15">
        <v>-0.1105318</v>
      </c>
      <c r="F15" s="27">
        <v>-0.4273437</v>
      </c>
      <c r="G15" s="37">
        <v>-0.191703</v>
      </c>
    </row>
    <row r="16" spans="1:7" ht="12">
      <c r="A16" s="20" t="s">
        <v>24</v>
      </c>
      <c r="B16" s="29">
        <v>0.01016347</v>
      </c>
      <c r="C16" s="13">
        <v>0.03780968</v>
      </c>
      <c r="D16" s="13">
        <v>0.02414747</v>
      </c>
      <c r="E16" s="13">
        <v>0.02348393</v>
      </c>
      <c r="F16" s="25">
        <v>-0.02653329</v>
      </c>
      <c r="G16" s="35">
        <v>0.01848699</v>
      </c>
    </row>
    <row r="17" spans="1:7" ht="12">
      <c r="A17" s="20" t="s">
        <v>25</v>
      </c>
      <c r="B17" s="29">
        <v>-0.02959114</v>
      </c>
      <c r="C17" s="13">
        <v>-0.01570715</v>
      </c>
      <c r="D17" s="13">
        <v>-0.01135038</v>
      </c>
      <c r="E17" s="13">
        <v>-0.01298796</v>
      </c>
      <c r="F17" s="25">
        <v>-0.006556785</v>
      </c>
      <c r="G17" s="35">
        <v>-0.01479358</v>
      </c>
    </row>
    <row r="18" spans="1:7" ht="12">
      <c r="A18" s="20" t="s">
        <v>26</v>
      </c>
      <c r="B18" s="29">
        <v>0.01009382</v>
      </c>
      <c r="C18" s="13">
        <v>0.01169317</v>
      </c>
      <c r="D18" s="13">
        <v>-0.001927591</v>
      </c>
      <c r="E18" s="13">
        <v>-0.003011124</v>
      </c>
      <c r="F18" s="25">
        <v>0.02012148</v>
      </c>
      <c r="G18" s="35">
        <v>0.005778587</v>
      </c>
    </row>
    <row r="19" spans="1:7" ht="12">
      <c r="A19" s="21" t="s">
        <v>27</v>
      </c>
      <c r="B19" s="31">
        <v>-0.2079336</v>
      </c>
      <c r="C19" s="15">
        <v>-0.1943717</v>
      </c>
      <c r="D19" s="15">
        <v>-0.2080113</v>
      </c>
      <c r="E19" s="15">
        <v>-0.2043664</v>
      </c>
      <c r="F19" s="27">
        <v>-0.1487538</v>
      </c>
      <c r="G19" s="37">
        <v>-0.1959315</v>
      </c>
    </row>
    <row r="20" spans="1:7" ht="12.75" thickBot="1">
      <c r="A20" s="44" t="s">
        <v>28</v>
      </c>
      <c r="B20" s="45">
        <v>-0.004811317</v>
      </c>
      <c r="C20" s="46">
        <v>0.0007837138</v>
      </c>
      <c r="D20" s="46">
        <v>0.0009828863</v>
      </c>
      <c r="E20" s="46">
        <v>0.001748189</v>
      </c>
      <c r="F20" s="47">
        <v>-0.007842853</v>
      </c>
      <c r="G20" s="48">
        <v>-0.0008975614</v>
      </c>
    </row>
    <row r="21" spans="1:7" ht="12.75" thickTop="1">
      <c r="A21" s="6" t="s">
        <v>29</v>
      </c>
      <c r="B21" s="39">
        <v>19.22058</v>
      </c>
      <c r="C21" s="40">
        <v>14.85483</v>
      </c>
      <c r="D21" s="40">
        <v>13.03852</v>
      </c>
      <c r="E21" s="40">
        <v>-11.20333</v>
      </c>
      <c r="F21" s="41">
        <v>-50.92358</v>
      </c>
      <c r="G21" s="43">
        <v>0.0005950041</v>
      </c>
    </row>
    <row r="22" spans="1:7" ht="12">
      <c r="A22" s="20" t="s">
        <v>30</v>
      </c>
      <c r="B22" s="29">
        <v>-81.60348</v>
      </c>
      <c r="C22" s="13">
        <v>-18.27377</v>
      </c>
      <c r="D22" s="13">
        <v>0.4632856</v>
      </c>
      <c r="E22" s="13">
        <v>35.90469</v>
      </c>
      <c r="F22" s="25">
        <v>56.91654</v>
      </c>
      <c r="G22" s="36">
        <v>0</v>
      </c>
    </row>
    <row r="23" spans="1:7" ht="12">
      <c r="A23" s="20" t="s">
        <v>31</v>
      </c>
      <c r="B23" s="29">
        <v>0.6133635</v>
      </c>
      <c r="C23" s="13">
        <v>1.540397</v>
      </c>
      <c r="D23" s="13">
        <v>1.881211</v>
      </c>
      <c r="E23" s="13">
        <v>3.097329</v>
      </c>
      <c r="F23" s="25">
        <v>9.466906</v>
      </c>
      <c r="G23" s="35">
        <v>2.920737</v>
      </c>
    </row>
    <row r="24" spans="1:7" ht="12">
      <c r="A24" s="20" t="s">
        <v>32</v>
      </c>
      <c r="B24" s="29">
        <v>-0.09262142</v>
      </c>
      <c r="C24" s="13">
        <v>3.606595</v>
      </c>
      <c r="D24" s="13">
        <v>3.365355</v>
      </c>
      <c r="E24" s="13">
        <v>-1.977346</v>
      </c>
      <c r="F24" s="25">
        <v>-1.679326</v>
      </c>
      <c r="G24" s="35">
        <v>0.9641135</v>
      </c>
    </row>
    <row r="25" spans="1:7" ht="12">
      <c r="A25" s="20" t="s">
        <v>33</v>
      </c>
      <c r="B25" s="29">
        <v>0.2666186</v>
      </c>
      <c r="C25" s="13">
        <v>0.3055594</v>
      </c>
      <c r="D25" s="13">
        <v>0.06298945</v>
      </c>
      <c r="E25" s="13">
        <v>1.081857</v>
      </c>
      <c r="F25" s="25">
        <v>-0.9671843</v>
      </c>
      <c r="G25" s="35">
        <v>0.2585084</v>
      </c>
    </row>
    <row r="26" spans="1:7" ht="12">
      <c r="A26" s="21" t="s">
        <v>34</v>
      </c>
      <c r="B26" s="31">
        <v>-0.241505</v>
      </c>
      <c r="C26" s="15">
        <v>0.2294091</v>
      </c>
      <c r="D26" s="15">
        <v>0.2853673</v>
      </c>
      <c r="E26" s="15">
        <v>-0.08111801</v>
      </c>
      <c r="F26" s="27">
        <v>1.789887</v>
      </c>
      <c r="G26" s="37">
        <v>0.3081118</v>
      </c>
    </row>
    <row r="27" spans="1:7" ht="12">
      <c r="A27" s="20" t="s">
        <v>35</v>
      </c>
      <c r="B27" s="29">
        <v>-0.2452826</v>
      </c>
      <c r="C27" s="13">
        <v>0.3961426</v>
      </c>
      <c r="D27" s="13">
        <v>0.3024331</v>
      </c>
      <c r="E27" s="13">
        <v>-0.02264049</v>
      </c>
      <c r="F27" s="25">
        <v>0.1201753</v>
      </c>
      <c r="G27" s="35">
        <v>0.1431709</v>
      </c>
    </row>
    <row r="28" spans="1:7" ht="12">
      <c r="A28" s="20" t="s">
        <v>36</v>
      </c>
      <c r="B28" s="29">
        <v>-0.2283803</v>
      </c>
      <c r="C28" s="13">
        <v>0.3481921</v>
      </c>
      <c r="D28" s="13">
        <v>0.4444205</v>
      </c>
      <c r="E28" s="13">
        <v>-0.3353666</v>
      </c>
      <c r="F28" s="25">
        <v>-0.2770194</v>
      </c>
      <c r="G28" s="35">
        <v>0.0399766</v>
      </c>
    </row>
    <row r="29" spans="1:7" ht="12">
      <c r="A29" s="20" t="s">
        <v>37</v>
      </c>
      <c r="B29" s="29">
        <v>-0.03342651</v>
      </c>
      <c r="C29" s="13">
        <v>-0.01486295</v>
      </c>
      <c r="D29" s="13">
        <v>-0.08966148</v>
      </c>
      <c r="E29" s="13">
        <v>0.09164713</v>
      </c>
      <c r="F29" s="25">
        <v>0.005014653</v>
      </c>
      <c r="G29" s="35">
        <v>-0.007258872</v>
      </c>
    </row>
    <row r="30" spans="1:7" ht="12">
      <c r="A30" s="21" t="s">
        <v>38</v>
      </c>
      <c r="B30" s="31">
        <v>0.07028582</v>
      </c>
      <c r="C30" s="15">
        <v>0.1274633</v>
      </c>
      <c r="D30" s="15">
        <v>0.1244109</v>
      </c>
      <c r="E30" s="15">
        <v>0.07923178</v>
      </c>
      <c r="F30" s="27">
        <v>0.3371995</v>
      </c>
      <c r="G30" s="37">
        <v>0.1348545</v>
      </c>
    </row>
    <row r="31" spans="1:7" ht="12">
      <c r="A31" s="20" t="s">
        <v>39</v>
      </c>
      <c r="B31" s="29">
        <v>-0.0522041</v>
      </c>
      <c r="C31" s="13">
        <v>0.03179681</v>
      </c>
      <c r="D31" s="13">
        <v>-0.0117528</v>
      </c>
      <c r="E31" s="13">
        <v>-0.02231289</v>
      </c>
      <c r="F31" s="25">
        <v>-0.007367688</v>
      </c>
      <c r="G31" s="35">
        <v>-0.009083897</v>
      </c>
    </row>
    <row r="32" spans="1:7" ht="12">
      <c r="A32" s="20" t="s">
        <v>40</v>
      </c>
      <c r="B32" s="29">
        <v>-0.04501129</v>
      </c>
      <c r="C32" s="13">
        <v>0.02214306</v>
      </c>
      <c r="D32" s="13">
        <v>0.03502579</v>
      </c>
      <c r="E32" s="13">
        <v>-0.03702341</v>
      </c>
      <c r="F32" s="25">
        <v>-0.03727856</v>
      </c>
      <c r="G32" s="35">
        <v>-0.006643148</v>
      </c>
    </row>
    <row r="33" spans="1:7" ht="12">
      <c r="A33" s="20" t="s">
        <v>41</v>
      </c>
      <c r="B33" s="29">
        <v>0.06631973</v>
      </c>
      <c r="C33" s="13">
        <v>0.06976446</v>
      </c>
      <c r="D33" s="13">
        <v>0.07169537</v>
      </c>
      <c r="E33" s="13">
        <v>0.07557678</v>
      </c>
      <c r="F33" s="25">
        <v>0.06656367</v>
      </c>
      <c r="G33" s="35">
        <v>0.0707012</v>
      </c>
    </row>
    <row r="34" spans="1:7" ht="12">
      <c r="A34" s="21" t="s">
        <v>42</v>
      </c>
      <c r="B34" s="31">
        <v>0.009751885</v>
      </c>
      <c r="C34" s="15">
        <v>0.006166998</v>
      </c>
      <c r="D34" s="15">
        <v>0.01124374</v>
      </c>
      <c r="E34" s="15">
        <v>0.001848166</v>
      </c>
      <c r="F34" s="27">
        <v>-0.0250509</v>
      </c>
      <c r="G34" s="37">
        <v>0.002720377</v>
      </c>
    </row>
    <row r="35" spans="1:7" ht="12.75" thickBot="1">
      <c r="A35" s="22" t="s">
        <v>43</v>
      </c>
      <c r="B35" s="32">
        <v>-0.0006110924</v>
      </c>
      <c r="C35" s="16">
        <v>-0.001686183</v>
      </c>
      <c r="D35" s="16">
        <v>-0.006122989</v>
      </c>
      <c r="E35" s="16">
        <v>0.002311956</v>
      </c>
      <c r="F35" s="28">
        <v>-0.0004856161</v>
      </c>
      <c r="G35" s="38">
        <v>-0.001475457</v>
      </c>
    </row>
    <row r="36" spans="1:7" ht="12">
      <c r="A36" s="4" t="s">
        <v>44</v>
      </c>
      <c r="B36" s="3">
        <v>21.07544</v>
      </c>
      <c r="C36" s="3">
        <v>21.06934</v>
      </c>
      <c r="D36" s="3">
        <v>21.07544</v>
      </c>
      <c r="E36" s="3">
        <v>21.06934</v>
      </c>
      <c r="F36" s="3">
        <v>21.07239</v>
      </c>
      <c r="G36" s="3"/>
    </row>
    <row r="37" spans="1:6" ht="12">
      <c r="A37" s="4" t="s">
        <v>45</v>
      </c>
      <c r="B37" s="2">
        <v>0.2812704</v>
      </c>
      <c r="C37" s="2">
        <v>0.2466838</v>
      </c>
      <c r="D37" s="2">
        <v>0.2344767</v>
      </c>
      <c r="E37" s="2">
        <v>0.2171834</v>
      </c>
      <c r="F37" s="2">
        <v>0.2115885</v>
      </c>
    </row>
    <row r="38" spans="1:7" ht="12">
      <c r="A38" s="4" t="s">
        <v>53</v>
      </c>
      <c r="B38" s="2">
        <v>-1.495256E-05</v>
      </c>
      <c r="C38" s="2">
        <v>3.654531E-05</v>
      </c>
      <c r="D38" s="2">
        <v>-6.143263E-05</v>
      </c>
      <c r="E38" s="2">
        <v>-0.00010294</v>
      </c>
      <c r="F38" s="2">
        <v>0.0002476365</v>
      </c>
      <c r="G38" s="2">
        <v>0.0001077812</v>
      </c>
    </row>
    <row r="39" spans="1:7" ht="12.75" thickBot="1">
      <c r="A39" s="4" t="s">
        <v>54</v>
      </c>
      <c r="B39" s="2">
        <v>-3.2797E-05</v>
      </c>
      <c r="C39" s="2">
        <v>-2.518643E-05</v>
      </c>
      <c r="D39" s="2">
        <v>-2.216264E-05</v>
      </c>
      <c r="E39" s="2">
        <v>1.941526E-05</v>
      </c>
      <c r="F39" s="2">
        <v>8.516062E-05</v>
      </c>
      <c r="G39" s="2">
        <v>0.0006685195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3.116795</v>
      </c>
      <c r="F40" s="17" t="s">
        <v>48</v>
      </c>
      <c r="G40" s="8">
        <v>55.059435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0.003757</v>
      </c>
      <c r="D4">
        <v>0.003755</v>
      </c>
      <c r="E4">
        <v>0.003756</v>
      </c>
      <c r="F4">
        <v>0.002084</v>
      </c>
      <c r="G4">
        <v>0.011706</v>
      </c>
    </row>
    <row r="5" spans="1:7" ht="12.75">
      <c r="A5" t="s">
        <v>13</v>
      </c>
      <c r="B5">
        <v>-4.080084</v>
      </c>
      <c r="C5">
        <v>-0.913687</v>
      </c>
      <c r="D5">
        <v>0.023164</v>
      </c>
      <c r="E5">
        <v>1.795227</v>
      </c>
      <c r="F5">
        <v>2.845796</v>
      </c>
      <c r="G5">
        <v>5.159976</v>
      </c>
    </row>
    <row r="6" spans="1:7" ht="12.75">
      <c r="A6" t="s">
        <v>14</v>
      </c>
      <c r="B6" s="49">
        <v>8.953056</v>
      </c>
      <c r="C6" s="49">
        <v>-21.47017</v>
      </c>
      <c r="D6" s="49">
        <v>36.13624</v>
      </c>
      <c r="E6" s="49">
        <v>60.59394</v>
      </c>
      <c r="F6" s="49">
        <v>-145.3834</v>
      </c>
      <c r="G6" s="49">
        <v>-0.002746262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3.139885</v>
      </c>
      <c r="C8" s="49">
        <v>2.735517</v>
      </c>
      <c r="D8" s="49">
        <v>-0.0352307</v>
      </c>
      <c r="E8" s="49">
        <v>-0.8166831</v>
      </c>
      <c r="F8" s="49">
        <v>-2.69341</v>
      </c>
      <c r="G8" s="49">
        <v>0.5483385</v>
      </c>
    </row>
    <row r="9" spans="1:7" ht="12.75">
      <c r="A9" t="s">
        <v>17</v>
      </c>
      <c r="B9" s="49">
        <v>0.3065065</v>
      </c>
      <c r="C9" s="49">
        <v>0.2258568</v>
      </c>
      <c r="D9" s="49">
        <v>0.6220437</v>
      </c>
      <c r="E9" s="49">
        <v>0.02664415</v>
      </c>
      <c r="F9" s="49">
        <v>-2.034906</v>
      </c>
      <c r="G9" s="49">
        <v>-0.01681428</v>
      </c>
    </row>
    <row r="10" spans="1:7" ht="12.75">
      <c r="A10" t="s">
        <v>18</v>
      </c>
      <c r="B10" s="49">
        <v>-0.1523073</v>
      </c>
      <c r="C10" s="49">
        <v>-0.230823</v>
      </c>
      <c r="D10" s="49">
        <v>0.1175049</v>
      </c>
      <c r="E10" s="49">
        <v>0.04326956</v>
      </c>
      <c r="F10" s="49">
        <v>-1.607936</v>
      </c>
      <c r="G10" s="49">
        <v>-0.2535106</v>
      </c>
    </row>
    <row r="11" spans="1:7" ht="12.75">
      <c r="A11" t="s">
        <v>19</v>
      </c>
      <c r="B11" s="49">
        <v>2.546287</v>
      </c>
      <c r="C11" s="49">
        <v>2.003074</v>
      </c>
      <c r="D11" s="49">
        <v>2.376807</v>
      </c>
      <c r="E11" s="49">
        <v>2.219802</v>
      </c>
      <c r="F11" s="49">
        <v>13.18946</v>
      </c>
      <c r="G11" s="49">
        <v>3.716746</v>
      </c>
    </row>
    <row r="12" spans="1:7" ht="12.75">
      <c r="A12" t="s">
        <v>20</v>
      </c>
      <c r="B12" s="49">
        <v>0.1516512</v>
      </c>
      <c r="C12" s="49">
        <v>0.3190517</v>
      </c>
      <c r="D12" s="49">
        <v>0.01684794</v>
      </c>
      <c r="E12" s="49">
        <v>-0.1990277</v>
      </c>
      <c r="F12" s="49">
        <v>-0.2026721</v>
      </c>
      <c r="G12" s="49">
        <v>0.02784925</v>
      </c>
    </row>
    <row r="13" spans="1:7" ht="12.75">
      <c r="A13" t="s">
        <v>21</v>
      </c>
      <c r="B13" s="49">
        <v>-0.1280975</v>
      </c>
      <c r="C13" s="49">
        <v>-0.009118699</v>
      </c>
      <c r="D13" s="49">
        <v>0.0185372</v>
      </c>
      <c r="E13" s="49">
        <v>-0.0006991866</v>
      </c>
      <c r="F13" s="49">
        <v>-0.3364405</v>
      </c>
      <c r="G13" s="49">
        <v>-0.06134387</v>
      </c>
    </row>
    <row r="14" spans="1:7" ht="12.75">
      <c r="A14" t="s">
        <v>22</v>
      </c>
      <c r="B14" s="49">
        <v>-0.03235751</v>
      </c>
      <c r="C14" s="49">
        <v>-0.05269889</v>
      </c>
      <c r="D14" s="49">
        <v>-0.052213</v>
      </c>
      <c r="E14" s="49">
        <v>-0.03429738</v>
      </c>
      <c r="F14" s="49">
        <v>0.1161915</v>
      </c>
      <c r="G14" s="49">
        <v>-0.02266978</v>
      </c>
    </row>
    <row r="15" spans="1:7" ht="12.75">
      <c r="A15" t="s">
        <v>23</v>
      </c>
      <c r="B15" s="49">
        <v>-0.4328285</v>
      </c>
      <c r="C15" s="49">
        <v>-0.1225845</v>
      </c>
      <c r="D15" s="49">
        <v>-0.06626301</v>
      </c>
      <c r="E15" s="49">
        <v>-0.1105318</v>
      </c>
      <c r="F15" s="49">
        <v>-0.4273437</v>
      </c>
      <c r="G15" s="49">
        <v>-0.191703</v>
      </c>
    </row>
    <row r="16" spans="1:7" ht="12.75">
      <c r="A16" t="s">
        <v>24</v>
      </c>
      <c r="B16" s="49">
        <v>0.01016347</v>
      </c>
      <c r="C16" s="49">
        <v>0.03780968</v>
      </c>
      <c r="D16" s="49">
        <v>0.02414747</v>
      </c>
      <c r="E16" s="49">
        <v>0.02348393</v>
      </c>
      <c r="F16" s="49">
        <v>-0.02653329</v>
      </c>
      <c r="G16" s="49">
        <v>0.01848699</v>
      </c>
    </row>
    <row r="17" spans="1:7" ht="12.75">
      <c r="A17" t="s">
        <v>25</v>
      </c>
      <c r="B17" s="49">
        <v>-0.02959114</v>
      </c>
      <c r="C17" s="49">
        <v>-0.01570715</v>
      </c>
      <c r="D17" s="49">
        <v>-0.01135038</v>
      </c>
      <c r="E17" s="49">
        <v>-0.01298796</v>
      </c>
      <c r="F17" s="49">
        <v>-0.006556785</v>
      </c>
      <c r="G17" s="49">
        <v>-0.01479358</v>
      </c>
    </row>
    <row r="18" spans="1:7" ht="12.75">
      <c r="A18" t="s">
        <v>26</v>
      </c>
      <c r="B18" s="49">
        <v>0.01009382</v>
      </c>
      <c r="C18" s="49">
        <v>0.01169317</v>
      </c>
      <c r="D18" s="49">
        <v>-0.001927591</v>
      </c>
      <c r="E18" s="49">
        <v>-0.003011124</v>
      </c>
      <c r="F18" s="49">
        <v>0.02012148</v>
      </c>
      <c r="G18" s="49">
        <v>0.005778587</v>
      </c>
    </row>
    <row r="19" spans="1:7" ht="12.75">
      <c r="A19" t="s">
        <v>27</v>
      </c>
      <c r="B19" s="49">
        <v>-0.2079336</v>
      </c>
      <c r="C19" s="49">
        <v>-0.1943717</v>
      </c>
      <c r="D19" s="49">
        <v>-0.2080113</v>
      </c>
      <c r="E19" s="49">
        <v>-0.2043664</v>
      </c>
      <c r="F19" s="49">
        <v>-0.1487538</v>
      </c>
      <c r="G19" s="49">
        <v>-0.1959315</v>
      </c>
    </row>
    <row r="20" spans="1:7" ht="12.75">
      <c r="A20" t="s">
        <v>28</v>
      </c>
      <c r="B20" s="49">
        <v>-0.004811317</v>
      </c>
      <c r="C20" s="49">
        <v>0.0007837138</v>
      </c>
      <c r="D20" s="49">
        <v>0.0009828863</v>
      </c>
      <c r="E20" s="49">
        <v>0.001748189</v>
      </c>
      <c r="F20" s="49">
        <v>-0.007842853</v>
      </c>
      <c r="G20" s="49">
        <v>-0.0008975614</v>
      </c>
    </row>
    <row r="21" spans="1:7" ht="12.75">
      <c r="A21" t="s">
        <v>29</v>
      </c>
      <c r="B21" s="49">
        <v>19.22058</v>
      </c>
      <c r="C21" s="49">
        <v>14.85483</v>
      </c>
      <c r="D21" s="49">
        <v>13.03852</v>
      </c>
      <c r="E21" s="49">
        <v>-11.20333</v>
      </c>
      <c r="F21" s="49">
        <v>-50.92358</v>
      </c>
      <c r="G21" s="49">
        <v>0.0005950041</v>
      </c>
    </row>
    <row r="22" spans="1:7" ht="12.75">
      <c r="A22" t="s">
        <v>30</v>
      </c>
      <c r="B22" s="49">
        <v>-81.60348</v>
      </c>
      <c r="C22" s="49">
        <v>-18.27377</v>
      </c>
      <c r="D22" s="49">
        <v>0.4632856</v>
      </c>
      <c r="E22" s="49">
        <v>35.90469</v>
      </c>
      <c r="F22" s="49">
        <v>56.91654</v>
      </c>
      <c r="G22" s="49">
        <v>0</v>
      </c>
    </row>
    <row r="23" spans="1:7" ht="12.75">
      <c r="A23" t="s">
        <v>31</v>
      </c>
      <c r="B23" s="49">
        <v>0.6133635</v>
      </c>
      <c r="C23" s="49">
        <v>1.540397</v>
      </c>
      <c r="D23" s="49">
        <v>1.881211</v>
      </c>
      <c r="E23" s="49">
        <v>3.097329</v>
      </c>
      <c r="F23" s="49">
        <v>9.466906</v>
      </c>
      <c r="G23" s="49">
        <v>2.920737</v>
      </c>
    </row>
    <row r="24" spans="1:7" ht="12.75">
      <c r="A24" t="s">
        <v>32</v>
      </c>
      <c r="B24" s="49">
        <v>-0.09262142</v>
      </c>
      <c r="C24" s="49">
        <v>3.606595</v>
      </c>
      <c r="D24" s="49">
        <v>3.365355</v>
      </c>
      <c r="E24" s="49">
        <v>-1.977346</v>
      </c>
      <c r="F24" s="49">
        <v>-1.679326</v>
      </c>
      <c r="G24" s="49">
        <v>0.9641135</v>
      </c>
    </row>
    <row r="25" spans="1:7" ht="12.75">
      <c r="A25" t="s">
        <v>33</v>
      </c>
      <c r="B25" s="49">
        <v>0.2666186</v>
      </c>
      <c r="C25" s="49">
        <v>0.3055594</v>
      </c>
      <c r="D25" s="49">
        <v>0.06298945</v>
      </c>
      <c r="E25" s="49">
        <v>1.081857</v>
      </c>
      <c r="F25" s="49">
        <v>-0.9671843</v>
      </c>
      <c r="G25" s="49">
        <v>0.2585084</v>
      </c>
    </row>
    <row r="26" spans="1:7" ht="12.75">
      <c r="A26" t="s">
        <v>34</v>
      </c>
      <c r="B26" s="49">
        <v>-0.241505</v>
      </c>
      <c r="C26" s="49">
        <v>0.2294091</v>
      </c>
      <c r="D26" s="49">
        <v>0.2853673</v>
      </c>
      <c r="E26" s="49">
        <v>-0.08111801</v>
      </c>
      <c r="F26" s="49">
        <v>1.789887</v>
      </c>
      <c r="G26" s="49">
        <v>0.3081118</v>
      </c>
    </row>
    <row r="27" spans="1:7" ht="12.75">
      <c r="A27" t="s">
        <v>35</v>
      </c>
      <c r="B27" s="49">
        <v>-0.2452826</v>
      </c>
      <c r="C27" s="49">
        <v>0.3961426</v>
      </c>
      <c r="D27" s="49">
        <v>0.3024331</v>
      </c>
      <c r="E27" s="49">
        <v>-0.02264049</v>
      </c>
      <c r="F27" s="49">
        <v>0.1201753</v>
      </c>
      <c r="G27" s="49">
        <v>0.1431709</v>
      </c>
    </row>
    <row r="28" spans="1:7" ht="12.75">
      <c r="A28" t="s">
        <v>36</v>
      </c>
      <c r="B28" s="49">
        <v>-0.2283803</v>
      </c>
      <c r="C28" s="49">
        <v>0.3481921</v>
      </c>
      <c r="D28" s="49">
        <v>0.4444205</v>
      </c>
      <c r="E28" s="49">
        <v>-0.3353666</v>
      </c>
      <c r="F28" s="49">
        <v>-0.2770194</v>
      </c>
      <c r="G28" s="49">
        <v>0.0399766</v>
      </c>
    </row>
    <row r="29" spans="1:7" ht="12.75">
      <c r="A29" t="s">
        <v>37</v>
      </c>
      <c r="B29" s="49">
        <v>-0.03342651</v>
      </c>
      <c r="C29" s="49">
        <v>-0.01486295</v>
      </c>
      <c r="D29" s="49">
        <v>-0.08966148</v>
      </c>
      <c r="E29" s="49">
        <v>0.09164713</v>
      </c>
      <c r="F29" s="49">
        <v>0.005014653</v>
      </c>
      <c r="G29" s="49">
        <v>-0.007258872</v>
      </c>
    </row>
    <row r="30" spans="1:7" ht="12.75">
      <c r="A30" t="s">
        <v>38</v>
      </c>
      <c r="B30" s="49">
        <v>0.07028582</v>
      </c>
      <c r="C30" s="49">
        <v>0.1274633</v>
      </c>
      <c r="D30" s="49">
        <v>0.1244109</v>
      </c>
      <c r="E30" s="49">
        <v>0.07923178</v>
      </c>
      <c r="F30" s="49">
        <v>0.3371995</v>
      </c>
      <c r="G30" s="49">
        <v>0.1348545</v>
      </c>
    </row>
    <row r="31" spans="1:7" ht="12.75">
      <c r="A31" t="s">
        <v>39</v>
      </c>
      <c r="B31" s="49">
        <v>-0.0522041</v>
      </c>
      <c r="C31" s="49">
        <v>0.03179681</v>
      </c>
      <c r="D31" s="49">
        <v>-0.0117528</v>
      </c>
      <c r="E31" s="49">
        <v>-0.02231289</v>
      </c>
      <c r="F31" s="49">
        <v>-0.007367688</v>
      </c>
      <c r="G31" s="49">
        <v>-0.009083897</v>
      </c>
    </row>
    <row r="32" spans="1:7" ht="12.75">
      <c r="A32" t="s">
        <v>40</v>
      </c>
      <c r="B32" s="49">
        <v>-0.04501129</v>
      </c>
      <c r="C32" s="49">
        <v>0.02214306</v>
      </c>
      <c r="D32" s="49">
        <v>0.03502579</v>
      </c>
      <c r="E32" s="49">
        <v>-0.03702341</v>
      </c>
      <c r="F32" s="49">
        <v>-0.03727856</v>
      </c>
      <c r="G32" s="49">
        <v>-0.006643148</v>
      </c>
    </row>
    <row r="33" spans="1:7" ht="12.75">
      <c r="A33" t="s">
        <v>41</v>
      </c>
      <c r="B33" s="49">
        <v>0.06631973</v>
      </c>
      <c r="C33" s="49">
        <v>0.06976446</v>
      </c>
      <c r="D33" s="49">
        <v>0.07169537</v>
      </c>
      <c r="E33" s="49">
        <v>0.07557678</v>
      </c>
      <c r="F33" s="49">
        <v>0.06656367</v>
      </c>
      <c r="G33" s="49">
        <v>0.0707012</v>
      </c>
    </row>
    <row r="34" spans="1:7" ht="12.75">
      <c r="A34" t="s">
        <v>42</v>
      </c>
      <c r="B34" s="49">
        <v>0.009751885</v>
      </c>
      <c r="C34" s="49">
        <v>0.006166998</v>
      </c>
      <c r="D34" s="49">
        <v>0.01124374</v>
      </c>
      <c r="E34" s="49">
        <v>0.001848166</v>
      </c>
      <c r="F34" s="49">
        <v>-0.0250509</v>
      </c>
      <c r="G34" s="49">
        <v>0.002720377</v>
      </c>
    </row>
    <row r="35" spans="1:7" ht="12.75">
      <c r="A35" t="s">
        <v>43</v>
      </c>
      <c r="B35" s="49">
        <v>-0.0006110924</v>
      </c>
      <c r="C35" s="49">
        <v>-0.001686183</v>
      </c>
      <c r="D35" s="49">
        <v>-0.006122989</v>
      </c>
      <c r="E35" s="49">
        <v>0.002311956</v>
      </c>
      <c r="F35" s="49">
        <v>-0.0004856161</v>
      </c>
      <c r="G35" s="49">
        <v>-0.001475457</v>
      </c>
    </row>
    <row r="36" spans="1:6" ht="12.75">
      <c r="A36" t="s">
        <v>44</v>
      </c>
      <c r="B36" s="49">
        <v>21.07544</v>
      </c>
      <c r="C36" s="49">
        <v>21.06934</v>
      </c>
      <c r="D36" s="49">
        <v>21.07544</v>
      </c>
      <c r="E36" s="49">
        <v>21.06934</v>
      </c>
      <c r="F36" s="49">
        <v>21.07239</v>
      </c>
    </row>
    <row r="37" spans="1:6" ht="12.75">
      <c r="A37" t="s">
        <v>45</v>
      </c>
      <c r="B37" s="49">
        <v>0.2812704</v>
      </c>
      <c r="C37" s="49">
        <v>0.2466838</v>
      </c>
      <c r="D37" s="49">
        <v>0.2344767</v>
      </c>
      <c r="E37" s="49">
        <v>0.2171834</v>
      </c>
      <c r="F37" s="49">
        <v>0.2115885</v>
      </c>
    </row>
    <row r="38" spans="1:7" ht="12.75">
      <c r="A38" t="s">
        <v>55</v>
      </c>
      <c r="B38" s="49">
        <v>-1.495256E-05</v>
      </c>
      <c r="C38" s="49">
        <v>3.654531E-05</v>
      </c>
      <c r="D38" s="49">
        <v>-6.143263E-05</v>
      </c>
      <c r="E38" s="49">
        <v>-0.00010294</v>
      </c>
      <c r="F38" s="49">
        <v>0.0002476365</v>
      </c>
      <c r="G38" s="49">
        <v>0.0001077812</v>
      </c>
    </row>
    <row r="39" spans="1:7" ht="12.75">
      <c r="A39" t="s">
        <v>56</v>
      </c>
      <c r="B39" s="49">
        <v>-3.2797E-05</v>
      </c>
      <c r="C39" s="49">
        <v>-2.518643E-05</v>
      </c>
      <c r="D39" s="49">
        <v>-2.216264E-05</v>
      </c>
      <c r="E39" s="49">
        <v>1.941526E-05</v>
      </c>
      <c r="F39" s="49">
        <v>8.516062E-05</v>
      </c>
      <c r="G39" s="49">
        <v>0.0006685195</v>
      </c>
    </row>
    <row r="40" spans="2:7" ht="12.75">
      <c r="B40" t="s">
        <v>46</v>
      </c>
      <c r="C40">
        <v>-0.003756</v>
      </c>
      <c r="D40" t="s">
        <v>47</v>
      </c>
      <c r="E40">
        <v>3.116795</v>
      </c>
      <c r="F40" t="s">
        <v>48</v>
      </c>
      <c r="G40">
        <v>55.059435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-1.4952560233227424E-05</v>
      </c>
      <c r="C50">
        <f>-0.017/(C7*C7+C22*C22)*(C21*C22+C6*C7)</f>
        <v>3.6545314100945316E-05</v>
      </c>
      <c r="D50">
        <f>-0.017/(D7*D7+D22*D22)*(D21*D22+D6*D7)</f>
        <v>-6.143263476310039E-05</v>
      </c>
      <c r="E50">
        <f>-0.017/(E7*E7+E22*E22)*(E21*E22+E6*E7)</f>
        <v>-0.0001029399880970696</v>
      </c>
      <c r="F50">
        <f>-0.017/(F7*F7+F22*F22)*(F21*F22+F6*F7)</f>
        <v>0.0002476364848108462</v>
      </c>
      <c r="G50">
        <f>(B50*B$4+C50*C$4+D50*D$4+E50*E$4+F50*F$4)/SUM(B$4:F$4)</f>
        <v>1.4574383627948223E-07</v>
      </c>
    </row>
    <row r="51" spans="1:7" ht="12.75">
      <c r="A51" t="s">
        <v>59</v>
      </c>
      <c r="B51">
        <f>-0.017/(B7*B7+B22*B22)*(B21*B7-B6*B22)</f>
        <v>-3.2797004094994104E-05</v>
      </c>
      <c r="C51">
        <f>-0.017/(C7*C7+C22*C22)*(C21*C7-C6*C22)</f>
        <v>-2.518642893355416E-05</v>
      </c>
      <c r="D51">
        <f>-0.017/(D7*D7+D22*D22)*(D21*D7-D6*D22)</f>
        <v>-2.2162637914494417E-05</v>
      </c>
      <c r="E51">
        <f>-0.017/(E7*E7+E22*E22)*(E21*E7-E6*E22)</f>
        <v>1.9415263836122898E-05</v>
      </c>
      <c r="F51">
        <f>-0.017/(F7*F7+F22*F22)*(F21*F7-F6*F22)</f>
        <v>8.51606248106804E-05</v>
      </c>
      <c r="G51">
        <f>(B51*B$4+C51*C$4+D51*D$4+E51*E$4+F51*F$4)/SUM(B$4:F$4)</f>
        <v>-9.839715898697752E-08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9999.996843195957</v>
      </c>
      <c r="C62">
        <f>C7+(2/0.017)*(C8*C50-C23*C51)</f>
        <v>10000.016325579714</v>
      </c>
      <c r="D62">
        <f>D7+(2/0.017)*(D8*D50-D23*D51)</f>
        <v>10000.00515963682</v>
      </c>
      <c r="E62">
        <f>E7+(2/0.017)*(E8*E50-E23*E51)</f>
        <v>10000.002815751632</v>
      </c>
      <c r="F62">
        <f>F7+(2/0.017)*(F8*F50-F23*F51)</f>
        <v>9999.826683033583</v>
      </c>
    </row>
    <row r="63" spans="1:6" ht="12.75">
      <c r="A63" t="s">
        <v>67</v>
      </c>
      <c r="B63">
        <f>B8+(3/0.017)*(B9*B50-B24*B51)</f>
        <v>3.138540159648091</v>
      </c>
      <c r="C63">
        <f>C8+(3/0.017)*(C9*C50-C24*C51)</f>
        <v>2.753003692298373</v>
      </c>
      <c r="D63">
        <f>D8+(3/0.017)*(D9*D50-D24*D51)</f>
        <v>-0.028812224548833094</v>
      </c>
      <c r="E63">
        <f>E8+(3/0.017)*(E9*E50-E24*E51)</f>
        <v>-0.810392286035039</v>
      </c>
      <c r="F63">
        <f>F8+(3/0.017)*(F9*F50-F24*F51)</f>
        <v>-2.757099032471708</v>
      </c>
    </row>
    <row r="64" spans="1:6" ht="12.75">
      <c r="A64" t="s">
        <v>68</v>
      </c>
      <c r="B64">
        <f>B9+(4/0.017)*(B10*B50-B25*B51)</f>
        <v>0.3090998353866381</v>
      </c>
      <c r="C64">
        <f>C9+(4/0.017)*(C10*C50-C25*C51)</f>
        <v>0.22568278848855458</v>
      </c>
      <c r="D64">
        <f>D9+(4/0.017)*(D10*D50-D25*D51)</f>
        <v>0.6206736710042844</v>
      </c>
      <c r="E64">
        <f>E9+(4/0.017)*(E10*E50-E25*E51)</f>
        <v>0.020653865981336034</v>
      </c>
      <c r="F64">
        <f>F9+(4/0.017)*(F10*F50-F25*F51)</f>
        <v>-2.1092160234225252</v>
      </c>
    </row>
    <row r="65" spans="1:6" ht="12.75">
      <c r="A65" t="s">
        <v>69</v>
      </c>
      <c r="B65">
        <f>B10+(5/0.017)*(B11*B50-B26*B51)</f>
        <v>-0.165834991238984</v>
      </c>
      <c r="C65">
        <f>C10+(5/0.017)*(C11*C50-C26*C51)</f>
        <v>-0.20759330456138309</v>
      </c>
      <c r="D65">
        <f>D10+(5/0.017)*(D11*D50-D26*D51)</f>
        <v>0.07641989288504604</v>
      </c>
      <c r="E65">
        <f>E10+(5/0.017)*(E11*E50-E26*E51)</f>
        <v>-0.023474988203482372</v>
      </c>
      <c r="F65">
        <f>F10+(5/0.017)*(F11*F50-F26*F51)</f>
        <v>-0.6921231718550737</v>
      </c>
    </row>
    <row r="66" spans="1:6" ht="12.75">
      <c r="A66" t="s">
        <v>70</v>
      </c>
      <c r="B66">
        <f>B11+(6/0.017)*(B12*B50-B27*B51)</f>
        <v>2.542647432421504</v>
      </c>
      <c r="C66">
        <f>C11+(6/0.017)*(C12*C50-C27*C51)</f>
        <v>2.0107106807176685</v>
      </c>
      <c r="D66">
        <f>D11+(6/0.017)*(D12*D50-D27*D51)</f>
        <v>2.3788073653920447</v>
      </c>
      <c r="E66">
        <f>E11+(6/0.017)*(E12*E50-E27*E51)</f>
        <v>2.2271881694667233</v>
      </c>
      <c r="F66">
        <f>F11+(6/0.017)*(F12*F50-F27*F51)</f>
        <v>13.168134161159514</v>
      </c>
    </row>
    <row r="67" spans="1:6" ht="12.75">
      <c r="A67" t="s">
        <v>71</v>
      </c>
      <c r="B67">
        <f>B12+(7/0.017)*(B13*B50-B28*B51)</f>
        <v>0.14935569245006583</v>
      </c>
      <c r="C67">
        <f>C12+(7/0.017)*(C13*C50-C28*C51)</f>
        <v>0.3225255405317115</v>
      </c>
      <c r="D67">
        <f>D12+(7/0.017)*(D13*D50-D28*D51)</f>
        <v>0.02043471594723742</v>
      </c>
      <c r="E67">
        <f>E12+(7/0.017)*(E13*E50-E28*E51)</f>
        <v>-0.19631696841366258</v>
      </c>
      <c r="F67">
        <f>F12+(7/0.017)*(F13*F50-F28*F51)</f>
        <v>-0.2272642519444274</v>
      </c>
    </row>
    <row r="68" spans="1:6" ht="12.75">
      <c r="A68" t="s">
        <v>72</v>
      </c>
      <c r="B68">
        <f>B13+(8/0.017)*(B14*B50-B29*B51)</f>
        <v>-0.12838571730262546</v>
      </c>
      <c r="C68">
        <f>C13+(8/0.017)*(C14*C50-C29*C51)</f>
        <v>-0.010201165880818416</v>
      </c>
      <c r="D68">
        <f>D13+(8/0.017)*(D14*D50-D29*D51)</f>
        <v>0.0191115281142438</v>
      </c>
      <c r="E68">
        <f>E13+(8/0.017)*(E14*E50-E29*E51)</f>
        <v>0.0001249163083233974</v>
      </c>
      <c r="F68">
        <f>F13+(8/0.017)*(F14*F50-F29*F51)</f>
        <v>-0.32310111005072434</v>
      </c>
    </row>
    <row r="69" spans="1:6" ht="12.75">
      <c r="A69" t="s">
        <v>73</v>
      </c>
      <c r="B69">
        <f>B14+(9/0.017)*(B15*B50-B30*B51)</f>
        <v>-0.027710831947681914</v>
      </c>
      <c r="C69">
        <f>C14+(9/0.017)*(C15*C50-C30*C51)</f>
        <v>-0.0533710013755229</v>
      </c>
      <c r="D69">
        <f>D14+(9/0.017)*(D15*D50-D30*D51)</f>
        <v>-0.04859818440067351</v>
      </c>
      <c r="E69">
        <f>E14+(9/0.017)*(E15*E50-E30*E51)</f>
        <v>-0.02908805491935422</v>
      </c>
      <c r="F69">
        <f>F14+(9/0.017)*(F15*F50-F30*F51)</f>
        <v>0.04496337611651832</v>
      </c>
    </row>
    <row r="70" spans="1:6" ht="12.75">
      <c r="A70" t="s">
        <v>74</v>
      </c>
      <c r="B70">
        <f>B15+(10/0.017)*(B16*B50-B31*B51)</f>
        <v>-0.43392503410519356</v>
      </c>
      <c r="C70">
        <f>C15+(10/0.017)*(C16*C50-C31*C51)</f>
        <v>-0.12130060898409709</v>
      </c>
      <c r="D70">
        <f>D15+(10/0.017)*(D16*D50-D31*D51)</f>
        <v>-0.06728884279755552</v>
      </c>
      <c r="E70">
        <f>E15+(10/0.017)*(E16*E50-E31*E51)</f>
        <v>-0.11169899107551531</v>
      </c>
      <c r="F70">
        <f>F15+(10/0.017)*(F16*F50-F31*F51)</f>
        <v>-0.43083968456033916</v>
      </c>
    </row>
    <row r="71" spans="1:6" ht="12.75">
      <c r="A71" t="s">
        <v>75</v>
      </c>
      <c r="B71">
        <f>B16+(11/0.017)*(B17*B50-B32*B51)</f>
        <v>0.009494558602850464</v>
      </c>
      <c r="C71">
        <f>C16+(11/0.017)*(C17*C50-C32*C51)</f>
        <v>0.03779912121432284</v>
      </c>
      <c r="D71">
        <f>D16+(11/0.017)*(D17*D50-D32*D51)</f>
        <v>0.025100942009083336</v>
      </c>
      <c r="E71">
        <f>E16+(11/0.017)*(E17*E50-E32*E51)</f>
        <v>0.024814153348926463</v>
      </c>
      <c r="F71">
        <f>F16+(11/0.017)*(F17*F50-F32*F51)</f>
        <v>-0.025529723588329327</v>
      </c>
    </row>
    <row r="72" spans="1:6" ht="12.75">
      <c r="A72" t="s">
        <v>76</v>
      </c>
      <c r="B72">
        <f>B17+(12/0.017)*(B18*B50-B33*B51)</f>
        <v>-0.028162321173043143</v>
      </c>
      <c r="C72">
        <f>C17+(12/0.017)*(C18*C50-C33*C51)</f>
        <v>-0.014165186575743388</v>
      </c>
      <c r="D72">
        <f>D17+(12/0.017)*(D18*D50-D33*D51)</f>
        <v>-0.010145173751060228</v>
      </c>
      <c r="E72">
        <f>E17+(12/0.017)*(E18*E50-E33*E51)</f>
        <v>-0.013804932744611163</v>
      </c>
      <c r="F72">
        <f>F17+(12/0.017)*(F18*F50-F33*F51)</f>
        <v>-0.007040872870941315</v>
      </c>
    </row>
    <row r="73" spans="1:6" ht="12.75">
      <c r="A73" t="s">
        <v>77</v>
      </c>
      <c r="B73">
        <f>B18+(13/0.017)*(B19*B50-B34*B51)</f>
        <v>0.01271597528119291</v>
      </c>
      <c r="C73">
        <f>C18+(13/0.017)*(C19*C50-C34*C51)</f>
        <v>0.006379955162607856</v>
      </c>
      <c r="D73">
        <f>D18+(13/0.017)*(D19*D50-D34*D51)</f>
        <v>0.008034900238411264</v>
      </c>
      <c r="E73">
        <f>E18+(13/0.017)*(E19*E50-E34*E51)</f>
        <v>0.013048917058129068</v>
      </c>
      <c r="F73">
        <f>F18+(13/0.017)*(F19*F50-F34*F51)</f>
        <v>-0.006416504229200887</v>
      </c>
    </row>
    <row r="74" spans="1:6" ht="12.75">
      <c r="A74" t="s">
        <v>78</v>
      </c>
      <c r="B74">
        <f>B19+(14/0.017)*(B20*B50-B35*B51)</f>
        <v>-0.20789085922928363</v>
      </c>
      <c r="C74">
        <f>C19+(14/0.017)*(C20*C50-C35*C51)</f>
        <v>-0.19438308765049242</v>
      </c>
      <c r="D74">
        <f>D19+(14/0.017)*(D20*D50-D35*D51)</f>
        <v>-0.20817278002149422</v>
      </c>
      <c r="E74">
        <f>E19+(14/0.017)*(E20*E50-E35*E51)</f>
        <v>-0.20455156712164502</v>
      </c>
      <c r="F74">
        <f>F19+(14/0.017)*(F20*F50-F35*F51)</f>
        <v>-0.15031918214602336</v>
      </c>
    </row>
    <row r="75" spans="1:6" ht="12.75">
      <c r="A75" t="s">
        <v>79</v>
      </c>
      <c r="B75" s="49">
        <f>B20</f>
        <v>-0.004811317</v>
      </c>
      <c r="C75" s="49">
        <f>C20</f>
        <v>0.0007837138</v>
      </c>
      <c r="D75" s="49">
        <f>D20</f>
        <v>0.0009828863</v>
      </c>
      <c r="E75" s="49">
        <f>E20</f>
        <v>0.001748189</v>
      </c>
      <c r="F75" s="49">
        <f>F20</f>
        <v>-0.007842853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-81.616674138339</v>
      </c>
      <c r="C82">
        <f>C22+(2/0.017)*(C8*C51+C23*C50)</f>
        <v>-18.275252777919043</v>
      </c>
      <c r="D82">
        <f>D22+(2/0.017)*(D8*D51+D23*D50)</f>
        <v>0.4497812537614409</v>
      </c>
      <c r="E82">
        <f>E22+(2/0.017)*(E8*E51+E23*E50)</f>
        <v>35.86531410255886</v>
      </c>
      <c r="F82">
        <f>F22+(2/0.017)*(F8*F51+F23*F50)</f>
        <v>57.16536104063569</v>
      </c>
    </row>
    <row r="83" spans="1:6" ht="12.75">
      <c r="A83" t="s">
        <v>82</v>
      </c>
      <c r="B83">
        <f>B23+(3/0.017)*(B9*B51+B24*B50)</f>
        <v>0.6118339292516108</v>
      </c>
      <c r="C83">
        <f>C23+(3/0.017)*(C9*C51+C24*C50)</f>
        <v>1.562652697800154</v>
      </c>
      <c r="D83">
        <f>D23+(3/0.017)*(D9*D51+D24*D50)</f>
        <v>1.8422941610847177</v>
      </c>
      <c r="E83">
        <f>E23+(3/0.017)*(E9*E51+E24*E50)</f>
        <v>3.1333405194539523</v>
      </c>
      <c r="F83">
        <f>F23+(3/0.017)*(F9*F51+F24*F50)</f>
        <v>9.362937249314859</v>
      </c>
    </row>
    <row r="84" spans="1:6" ht="12.75">
      <c r="A84" t="s">
        <v>83</v>
      </c>
      <c r="B84">
        <f>B24+(4/0.017)*(B10*B51+B25*B50)</f>
        <v>-0.09238410412564735</v>
      </c>
      <c r="C84">
        <f>C24+(4/0.017)*(C10*C51+C25*C50)</f>
        <v>3.6105903814906415</v>
      </c>
      <c r="D84">
        <f>D24+(4/0.017)*(D10*D51+D25*D50)</f>
        <v>3.363831746722904</v>
      </c>
      <c r="E84">
        <f>E24+(4/0.017)*(E10*E51+E25*E50)</f>
        <v>-2.003352178065708</v>
      </c>
      <c r="F84">
        <f>F24+(4/0.017)*(F10*F51+F25*F50)</f>
        <v>-1.7679008128545473</v>
      </c>
    </row>
    <row r="85" spans="1:6" ht="12.75">
      <c r="A85" t="s">
        <v>84</v>
      </c>
      <c r="B85">
        <f>B25+(5/0.017)*(B11*B51+B26*B50)</f>
        <v>0.24311875673326333</v>
      </c>
      <c r="C85">
        <f>C25+(5/0.017)*(C11*C51+C26*C50)</f>
        <v>0.29318691372572503</v>
      </c>
      <c r="D85">
        <f>D25+(5/0.017)*(D11*D51+D26*D50)</f>
        <v>0.04234027998592123</v>
      </c>
      <c r="E85">
        <f>E25+(5/0.017)*(E11*E51+E26*E50)</f>
        <v>1.0969888613170033</v>
      </c>
      <c r="F85">
        <f>F25+(5/0.017)*(F11*F51+F26*F50)</f>
        <v>-0.5064596001752624</v>
      </c>
    </row>
    <row r="86" spans="1:6" ht="12.75">
      <c r="A86" t="s">
        <v>85</v>
      </c>
      <c r="B86">
        <f>B26+(6/0.017)*(B12*B51+B27*B50)</f>
        <v>-0.24196597723885227</v>
      </c>
      <c r="C86">
        <f>C26+(6/0.017)*(C12*C51+C27*C50)</f>
        <v>0.2316825292156184</v>
      </c>
      <c r="D86">
        <f>D26+(6/0.017)*(D12*D51+D27*D50)</f>
        <v>0.27867812695303623</v>
      </c>
      <c r="E86">
        <f>E26+(6/0.017)*(E12*E51+E27*E50)</f>
        <v>-0.08165926771826526</v>
      </c>
      <c r="F86">
        <f>F26+(6/0.017)*(F12*F51+F27*F50)</f>
        <v>1.794298802183081</v>
      </c>
    </row>
    <row r="87" spans="1:6" ht="12.75">
      <c r="A87" t="s">
        <v>86</v>
      </c>
      <c r="B87">
        <f>B27+(7/0.017)*(B13*B51+B28*B50)</f>
        <v>-0.2421465652372213</v>
      </c>
      <c r="C87">
        <f>C27+(7/0.017)*(C13*C51+C28*C50)</f>
        <v>0.40147678822847555</v>
      </c>
      <c r="D87">
        <f>D27+(7/0.017)*(D13*D51+D28*D50)</f>
        <v>0.29102196537853053</v>
      </c>
      <c r="E87">
        <f>E27+(7/0.017)*(E13*E51+E28*E50)</f>
        <v>-0.008430877503593226</v>
      </c>
      <c r="F87">
        <f>F27+(7/0.017)*(F13*F51+F28*F50)</f>
        <v>0.08013052615151811</v>
      </c>
    </row>
    <row r="88" spans="1:6" ht="12.75">
      <c r="A88" t="s">
        <v>87</v>
      </c>
      <c r="B88">
        <f>B28+(8/0.017)*(B14*B51+B29*B50)</f>
        <v>-0.22764569233311277</v>
      </c>
      <c r="C88">
        <f>C28+(8/0.017)*(C14*C51+C29*C50)</f>
        <v>0.3485611003160685</v>
      </c>
      <c r="D88">
        <f>D28+(8/0.017)*(D14*D51+D29*D50)</f>
        <v>0.44755712059604164</v>
      </c>
      <c r="E88">
        <f>E28+(8/0.017)*(E14*E51+E29*E50)</f>
        <v>-0.34011956336607924</v>
      </c>
      <c r="F88">
        <f>F28+(8/0.017)*(F14*F51+F29*F50)</f>
        <v>-0.27177857563333824</v>
      </c>
    </row>
    <row r="89" spans="1:6" ht="12.75">
      <c r="A89" t="s">
        <v>88</v>
      </c>
      <c r="B89">
        <f>B29+(9/0.017)*(B15*B51+B30*B50)</f>
        <v>-0.02646764375479145</v>
      </c>
      <c r="C89">
        <f>C29+(9/0.017)*(C15*C51+C30*C50)</f>
        <v>-0.010762310635762669</v>
      </c>
      <c r="D89">
        <f>D29+(9/0.017)*(D15*D51+D30*D50)</f>
        <v>-0.09293024097308511</v>
      </c>
      <c r="E89">
        <f>E29+(9/0.017)*(E15*E51+E30*E50)</f>
        <v>0.08619306512091053</v>
      </c>
      <c r="F89">
        <f>F29+(9/0.017)*(F15*F51+F30*F50)</f>
        <v>0.02995526366068252</v>
      </c>
    </row>
    <row r="90" spans="1:6" ht="12.75">
      <c r="A90" t="s">
        <v>89</v>
      </c>
      <c r="B90">
        <f>B30+(10/0.017)*(B16*B51+B31*B50)</f>
        <v>0.07054891034262475</v>
      </c>
      <c r="C90">
        <f>C30+(10/0.017)*(C16*C51+C31*C50)</f>
        <v>0.12758667270031626</v>
      </c>
      <c r="D90">
        <f>D30+(10/0.017)*(D16*D51+D31*D50)</f>
        <v>0.12452080225628391</v>
      </c>
      <c r="E90">
        <f>E30+(10/0.017)*(E16*E51+E31*E50)</f>
        <v>0.08085109489874721</v>
      </c>
      <c r="F90">
        <f>F30+(10/0.017)*(F16*F51+F31*F50)</f>
        <v>0.3347970882869494</v>
      </c>
    </row>
    <row r="91" spans="1:6" ht="12.75">
      <c r="A91" t="s">
        <v>90</v>
      </c>
      <c r="B91">
        <f>B31+(11/0.017)*(B17*B51+B32*B50)</f>
        <v>-0.051140636328752126</v>
      </c>
      <c r="C91">
        <f>C31+(11/0.017)*(C17*C51+C32*C50)</f>
        <v>0.03257640724122808</v>
      </c>
      <c r="D91">
        <f>D31+(11/0.017)*(D17*D51+D32*D50)</f>
        <v>-0.012982323189676383</v>
      </c>
      <c r="E91">
        <f>E31+(11/0.017)*(E17*E51+E32*E50)</f>
        <v>-0.020009991655245935</v>
      </c>
      <c r="F91">
        <f>F31+(11/0.017)*(F17*F51+F32*F50)</f>
        <v>-0.013702336594714981</v>
      </c>
    </row>
    <row r="92" spans="1:6" ht="12.75">
      <c r="A92" t="s">
        <v>91</v>
      </c>
      <c r="B92">
        <f>B32+(12/0.017)*(B18*B51+B33*B50)</f>
        <v>-0.04594495833883566</v>
      </c>
      <c r="C92">
        <f>C32+(12/0.017)*(C18*C51+C33*C50)</f>
        <v>0.023734863464872847</v>
      </c>
      <c r="D92">
        <f>D32+(12/0.017)*(D18*D51+D33*D50)</f>
        <v>0.031946932368445806</v>
      </c>
      <c r="E92">
        <f>E32+(12/0.017)*(E18*E51+E33*E50)</f>
        <v>-0.04255635207095397</v>
      </c>
      <c r="F92">
        <f>F32+(12/0.017)*(F18*F51+F33*F50)</f>
        <v>-0.024433512190241327</v>
      </c>
    </row>
    <row r="93" spans="1:6" ht="12.75">
      <c r="A93" t="s">
        <v>92</v>
      </c>
      <c r="B93">
        <f>B33+(13/0.017)*(B19*B51+B34*B50)</f>
        <v>0.07142321148687523</v>
      </c>
      <c r="C93">
        <f>C33+(13/0.017)*(C19*C51+C34*C50)</f>
        <v>0.07368044532589894</v>
      </c>
      <c r="D93">
        <f>D33+(13/0.017)*(D19*D51+D34*D50)</f>
        <v>0.07469251736270682</v>
      </c>
      <c r="E93">
        <f>E33+(13/0.017)*(E19*E51+E34*E50)</f>
        <v>0.07239707347666821</v>
      </c>
      <c r="F93">
        <f>F33+(13/0.017)*(F19*F51+F34*F50)</f>
        <v>0.05213253565952688</v>
      </c>
    </row>
    <row r="94" spans="1:6" ht="12.75">
      <c r="A94" t="s">
        <v>93</v>
      </c>
      <c r="B94">
        <f>B34+(14/0.017)*(B20*B51+B35*B50)</f>
        <v>0.009889360206457962</v>
      </c>
      <c r="C94">
        <f>C34+(14/0.017)*(C20*C51+C35*C50)</f>
        <v>0.006099994791169136</v>
      </c>
      <c r="D94">
        <f>D34+(14/0.017)*(D20*D51+D35*D50)</f>
        <v>0.011535572465414383</v>
      </c>
      <c r="E94">
        <f>E34+(14/0.017)*(E20*E51+E35*E50)</f>
        <v>0.0016801238579819077</v>
      </c>
      <c r="F94">
        <f>F34+(14/0.017)*(F20*F51+F35*F50)</f>
        <v>-0.02569997172708813</v>
      </c>
    </row>
    <row r="95" spans="1:6" ht="12.75">
      <c r="A95" t="s">
        <v>94</v>
      </c>
      <c r="B95" s="49">
        <f>B35</f>
        <v>-0.0006110924</v>
      </c>
      <c r="C95" s="49">
        <f>C35</f>
        <v>-0.001686183</v>
      </c>
      <c r="D95" s="49">
        <f>D35</f>
        <v>-0.006122989</v>
      </c>
      <c r="E95" s="49">
        <f>E35</f>
        <v>0.002311956</v>
      </c>
      <c r="F95" s="49">
        <f>F35</f>
        <v>-0.0004856161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3.1385411504240306</v>
      </c>
      <c r="C103">
        <f>C63*10000/C62</f>
        <v>2.752999197867587</v>
      </c>
      <c r="D103">
        <f>D63*10000/D62</f>
        <v>-0.0288122096827793</v>
      </c>
      <c r="E103">
        <f>E63*10000/E62</f>
        <v>-0.810392057848763</v>
      </c>
      <c r="F103">
        <f>F63*10000/F62</f>
        <v>-2.757146818503963</v>
      </c>
      <c r="G103">
        <f>AVERAGE(C103:E103)</f>
        <v>0.6379316434453483</v>
      </c>
      <c r="H103">
        <f>STDEV(C103:E103)</f>
        <v>1.8729254749167261</v>
      </c>
      <c r="I103">
        <f>(B103*B4+C103*C4+D103*D4+E103*E4+F103*F4)/SUM(B4:F4)</f>
        <v>0.5467341015178632</v>
      </c>
      <c r="K103">
        <f>(LN(H103)+LN(H123))/2-LN(K114*K115^3)</f>
        <v>-3.6532512555790193</v>
      </c>
    </row>
    <row r="104" spans="1:11" ht="12.75">
      <c r="A104" t="s">
        <v>68</v>
      </c>
      <c r="B104">
        <f>B64*10000/B62</f>
        <v>0.3090999329634299</v>
      </c>
      <c r="C104">
        <f>C64*10000/C62</f>
        <v>0.2256824200489207</v>
      </c>
      <c r="D104">
        <f>D64*10000/D62</f>
        <v>0.620673350759377</v>
      </c>
      <c r="E104">
        <f>E64*10000/E62</f>
        <v>0.020653860165721988</v>
      </c>
      <c r="F104">
        <f>F64*10000/F62</f>
        <v>-2.1092525803483886</v>
      </c>
      <c r="G104">
        <f>AVERAGE(C104:E104)</f>
        <v>0.28900321032467324</v>
      </c>
      <c r="H104">
        <f>STDEV(C104:E104)</f>
        <v>0.3049803094200127</v>
      </c>
      <c r="I104">
        <f>(B104*B4+C104*C4+D104*D4+E104*E4+F104*F4)/SUM(B4:F4)</f>
        <v>-0.028270606999804385</v>
      </c>
      <c r="K104">
        <f>(LN(H104)+LN(H124))/2-LN(K114*K115^4)</f>
        <v>-3.3037513461244172</v>
      </c>
    </row>
    <row r="105" spans="1:11" ht="12.75">
      <c r="A105" t="s">
        <v>69</v>
      </c>
      <c r="B105">
        <f>B65*10000/B62</f>
        <v>-0.1658350435898576</v>
      </c>
      <c r="C105">
        <f>C65*10000/C62</f>
        <v>-0.2075929656538322</v>
      </c>
      <c r="D105">
        <f>D65*10000/D62</f>
        <v>0.07641985345517709</v>
      </c>
      <c r="E105">
        <f>E65*10000/E62</f>
        <v>-0.023474981593510597</v>
      </c>
      <c r="F105">
        <f>F65*10000/F62</f>
        <v>-0.6921351677318358</v>
      </c>
      <c r="G105">
        <f>AVERAGE(C105:E105)</f>
        <v>-0.051549364597388576</v>
      </c>
      <c r="H105">
        <f>STDEV(C105:E105)</f>
        <v>0.14407271979923206</v>
      </c>
      <c r="I105">
        <f>(B105*B4+C105*C4+D105*D4+E105*E4+F105*F4)/SUM(B4:F4)</f>
        <v>-0.15362073577125857</v>
      </c>
      <c r="K105">
        <f>(LN(H105)+LN(H125))/2-LN(K114*K115^5)</f>
        <v>-3.9626949539250758</v>
      </c>
    </row>
    <row r="106" spans="1:11" ht="12.75">
      <c r="A106" t="s">
        <v>70</v>
      </c>
      <c r="B106">
        <f>B66*10000/B62</f>
        <v>2.5426482350857267</v>
      </c>
      <c r="C106">
        <f>C66*10000/C62</f>
        <v>2.0107073981212777</v>
      </c>
      <c r="D106">
        <f>D66*10000/D62</f>
        <v>2.3788061380144714</v>
      </c>
      <c r="E106">
        <f>E66*10000/E62</f>
        <v>2.227187542346028</v>
      </c>
      <c r="F106">
        <f>F66*10000/F62</f>
        <v>13.168362391221748</v>
      </c>
      <c r="G106">
        <f>AVERAGE(C106:E106)</f>
        <v>2.205567026160592</v>
      </c>
      <c r="H106">
        <f>STDEV(C106:E106)</f>
        <v>0.1849993395064807</v>
      </c>
      <c r="I106">
        <f>(B106*B4+C106*C4+D106*D4+E106*E4+F106*F4)/SUM(B4:F4)</f>
        <v>3.717806081506786</v>
      </c>
      <c r="K106">
        <f>(LN(H106)+LN(H126))/2-LN(K114*K115^6)</f>
        <v>-3.7634176986639316</v>
      </c>
    </row>
    <row r="107" spans="1:11" ht="12.75">
      <c r="A107" t="s">
        <v>71</v>
      </c>
      <c r="B107">
        <f>B67*10000/B62</f>
        <v>0.1493557395987461</v>
      </c>
      <c r="C107">
        <f>C67*10000/C62</f>
        <v>0.3225250139909289</v>
      </c>
      <c r="D107">
        <f>D67*10000/D62</f>
        <v>0.02043470540367158</v>
      </c>
      <c r="E107">
        <f>E67*10000/E62</f>
        <v>-0.19631691313569574</v>
      </c>
      <c r="F107">
        <f>F67*10000/F62</f>
        <v>-0.22726819088776817</v>
      </c>
      <c r="G107">
        <f>AVERAGE(C107:E107)</f>
        <v>0.048880935419634924</v>
      </c>
      <c r="H107">
        <f>STDEV(C107:E107)</f>
        <v>0.2605880414326571</v>
      </c>
      <c r="I107">
        <f>(B107*B4+C107*C4+D107*D4+E107*E4+F107*F4)/SUM(B4:F4)</f>
        <v>0.026574862376560895</v>
      </c>
      <c r="K107">
        <f>(LN(H107)+LN(H127))/2-LN(K114*K115^7)</f>
        <v>-2.9610759835735134</v>
      </c>
    </row>
    <row r="108" spans="1:9" ht="12.75">
      <c r="A108" t="s">
        <v>72</v>
      </c>
      <c r="B108">
        <f>B68*10000/B62</f>
        <v>-0.12838575783149342</v>
      </c>
      <c r="C108">
        <f>C68*10000/C62</f>
        <v>-0.010201149226850928</v>
      </c>
      <c r="D108">
        <f>D68*10000/D62</f>
        <v>0.019111518253394476</v>
      </c>
      <c r="E108">
        <f>E68*10000/E62</f>
        <v>0.0001249162731500774</v>
      </c>
      <c r="F108">
        <f>F68*10000/F62</f>
        <v>-0.3231067100382056</v>
      </c>
      <c r="G108">
        <f>AVERAGE(C108:E108)</f>
        <v>0.0030117617665645423</v>
      </c>
      <c r="H108">
        <f>STDEV(C108:E108)</f>
        <v>0.014868037072155648</v>
      </c>
      <c r="I108">
        <f>(B108*B4+C108*C4+D108*D4+E108*E4+F108*F4)/SUM(B4:F4)</f>
        <v>-0.05953946523238711</v>
      </c>
    </row>
    <row r="109" spans="1:9" ht="12.75">
      <c r="A109" t="s">
        <v>73</v>
      </c>
      <c r="B109">
        <f>B69*10000/B62</f>
        <v>-0.027710840695451308</v>
      </c>
      <c r="C109">
        <f>C69*10000/C62</f>
        <v>-0.0533709142444114</v>
      </c>
      <c r="D109">
        <f>D69*10000/D62</f>
        <v>-0.04859815932578829</v>
      </c>
      <c r="E109">
        <f>E69*10000/E62</f>
        <v>-0.029088046728882717</v>
      </c>
      <c r="F109">
        <f>F69*10000/F62</f>
        <v>0.044964155421619835</v>
      </c>
      <c r="G109">
        <f>AVERAGE(C109:E109)</f>
        <v>-0.0436857067663608</v>
      </c>
      <c r="H109">
        <f>STDEV(C109:E109)</f>
        <v>0.012865207200261061</v>
      </c>
      <c r="I109">
        <f>(B109*B4+C109*C4+D109*D4+E109*E4+F109*F4)/SUM(B4:F4)</f>
        <v>-0.029539991405460313</v>
      </c>
    </row>
    <row r="110" spans="1:11" ht="12.75">
      <c r="A110" t="s">
        <v>74</v>
      </c>
      <c r="B110">
        <f>B70*10000/B62</f>
        <v>-0.433925171086867</v>
      </c>
      <c r="C110">
        <f>C70*10000/C62</f>
        <v>-0.12130041095414425</v>
      </c>
      <c r="D110">
        <f>D70*10000/D62</f>
        <v>-0.06728880807897436</v>
      </c>
      <c r="E110">
        <f>E70*10000/E62</f>
        <v>-0.11169895962386255</v>
      </c>
      <c r="F110">
        <f>F70*10000/F62</f>
        <v>-0.43084715187247435</v>
      </c>
      <c r="G110">
        <f>AVERAGE(C110:E110)</f>
        <v>-0.10009605955232705</v>
      </c>
      <c r="H110">
        <f>STDEV(C110:E110)</f>
        <v>0.028814645214522306</v>
      </c>
      <c r="I110">
        <f>(B110*B4+C110*C4+D110*D4+E110*E4+F110*F4)/SUM(B4:F4)</f>
        <v>-0.19256029957247872</v>
      </c>
      <c r="K110">
        <f>EXP(AVERAGE(K103:K107))</f>
        <v>0.02933898070779104</v>
      </c>
    </row>
    <row r="111" spans="1:9" ht="12.75">
      <c r="A111" t="s">
        <v>75</v>
      </c>
      <c r="B111">
        <f>B71*10000/B62</f>
        <v>0.009494561600097508</v>
      </c>
      <c r="C111">
        <f>C71*10000/C62</f>
        <v>0.03779905950516694</v>
      </c>
      <c r="D111">
        <f>D71*10000/D62</f>
        <v>0.02510092905791556</v>
      </c>
      <c r="E111">
        <f>E71*10000/E62</f>
        <v>0.02481414636187915</v>
      </c>
      <c r="F111">
        <f>F71*10000/F62</f>
        <v>-0.025530166069422853</v>
      </c>
      <c r="G111">
        <f>AVERAGE(C111:E111)</f>
        <v>0.029238044974987217</v>
      </c>
      <c r="H111">
        <f>STDEV(C111:E111)</f>
        <v>0.007415442563876249</v>
      </c>
      <c r="I111">
        <f>(B111*B4+C111*C4+D111*D4+E111*E4+F111*F4)/SUM(B4:F4)</f>
        <v>0.019070548810104816</v>
      </c>
    </row>
    <row r="112" spans="1:9" ht="12.75">
      <c r="A112" t="s">
        <v>76</v>
      </c>
      <c r="B112">
        <f>B72*10000/B62</f>
        <v>-0.028162330063338882</v>
      </c>
      <c r="C112">
        <f>C72*10000/C62</f>
        <v>-0.01416516345029288</v>
      </c>
      <c r="D112">
        <f>D72*10000/D62</f>
        <v>-0.010145168516521728</v>
      </c>
      <c r="E112">
        <f>E72*10000/E62</f>
        <v>-0.01380492885748607</v>
      </c>
      <c r="F112">
        <f>F72*10000/F62</f>
        <v>-0.007040994903329036</v>
      </c>
      <c r="G112">
        <f>AVERAGE(C112:E112)</f>
        <v>-0.01270508694143356</v>
      </c>
      <c r="H112">
        <f>STDEV(C112:E112)</f>
        <v>0.002224259201872827</v>
      </c>
      <c r="I112">
        <f>(B112*B4+C112*C4+D112*D4+E112*E4+F112*F4)/SUM(B4:F4)</f>
        <v>-0.014185963528449643</v>
      </c>
    </row>
    <row r="113" spans="1:9" ht="12.75">
      <c r="A113" t="s">
        <v>77</v>
      </c>
      <c r="B113">
        <f>B73*10000/B62</f>
        <v>0.012715979295378394</v>
      </c>
      <c r="C113">
        <f>C73*10000/C62</f>
        <v>0.006379944746978202</v>
      </c>
      <c r="D113">
        <f>D73*10000/D62</f>
        <v>0.008034896092696692</v>
      </c>
      <c r="E113">
        <f>E73*10000/E62</f>
        <v>0.013048913383879151</v>
      </c>
      <c r="F113">
        <f>F73*10000/F62</f>
        <v>-0.006416615440033161</v>
      </c>
      <c r="G113">
        <f>AVERAGE(C113:E113)</f>
        <v>0.009154584741184682</v>
      </c>
      <c r="H113">
        <f>STDEV(C113:E113)</f>
        <v>0.0034726161135600307</v>
      </c>
      <c r="I113">
        <f>(B113*B4+C113*C4+D113*D4+E113*E4+F113*F4)/SUM(B4:F4)</f>
        <v>0.007591145766674395</v>
      </c>
    </row>
    <row r="114" spans="1:11" ht="12.75">
      <c r="A114" t="s">
        <v>78</v>
      </c>
      <c r="B114">
        <f>B74*10000/B62</f>
        <v>-0.20789092485637484</v>
      </c>
      <c r="C114">
        <f>C74*10000/C62</f>
        <v>-0.19438277030935125</v>
      </c>
      <c r="D114">
        <f>D74*10000/D62</f>
        <v>-0.2081726726119556</v>
      </c>
      <c r="E114">
        <f>E74*10000/E62</f>
        <v>-0.20455150952502033</v>
      </c>
      <c r="F114">
        <f>F74*10000/F62</f>
        <v>-0.15032178747764255</v>
      </c>
      <c r="G114">
        <f>AVERAGE(C114:E114)</f>
        <v>-0.20236898414877572</v>
      </c>
      <c r="H114">
        <f>STDEV(C114:E114)</f>
        <v>0.007149329628875451</v>
      </c>
      <c r="I114">
        <f>(B114*B4+C114*C4+D114*D4+E114*E4+F114*F4)/SUM(B4:F4)</f>
        <v>-0.19621908448145922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-0.004811318518838975</v>
      </c>
      <c r="C115">
        <f>C75*10000/C62</f>
        <v>0.0007837125205438772</v>
      </c>
      <c r="D115">
        <f>D75*10000/D62</f>
        <v>0.0009828857928666274</v>
      </c>
      <c r="E115">
        <f>E75*10000/E62</f>
        <v>0.0017481885077535357</v>
      </c>
      <c r="F115">
        <f>F75*10000/F62</f>
        <v>-0.00784298893230494</v>
      </c>
      <c r="G115">
        <f>AVERAGE(C115:E115)</f>
        <v>0.00117159560705468</v>
      </c>
      <c r="H115">
        <f>STDEV(C115:E115)</f>
        <v>0.000509177796014495</v>
      </c>
      <c r="I115">
        <f>(B115*B4+C115*C4+D115*D4+E115*E4+F115*F4)/SUM(B4:F4)</f>
        <v>-0.000897586147073277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-81.61669990313182</v>
      </c>
      <c r="C122">
        <f>C82*10000/C62</f>
        <v>-18.27522294255815</v>
      </c>
      <c r="D122">
        <f>D82*10000/D62</f>
        <v>0.4497810216907689</v>
      </c>
      <c r="E122">
        <f>E82*10000/E62</f>
        <v>35.86530400378003</v>
      </c>
      <c r="F122">
        <f>F82*10000/F62</f>
        <v>57.16635183050372</v>
      </c>
      <c r="G122">
        <f>AVERAGE(C122:E122)</f>
        <v>6.013287360970884</v>
      </c>
      <c r="H122">
        <f>STDEV(C122:E122)</f>
        <v>27.495701784046176</v>
      </c>
      <c r="I122">
        <f>(B122*B4+C122*C4+D122*D4+E122*E4+F122*F4)/SUM(B4:F4)</f>
        <v>0.16024272071300183</v>
      </c>
    </row>
    <row r="123" spans="1:9" ht="12.75">
      <c r="A123" t="s">
        <v>82</v>
      </c>
      <c r="B123">
        <f>B83*10000/B62</f>
        <v>0.611834122395654</v>
      </c>
      <c r="C123">
        <f>C83*10000/C62</f>
        <v>1.5626501466832006</v>
      </c>
      <c r="D123">
        <f>D83*10000/D62</f>
        <v>1.8422932105283296</v>
      </c>
      <c r="E123">
        <f>E83*10000/E62</f>
        <v>3.1333396371833326</v>
      </c>
      <c r="F123">
        <f>F83*10000/F62</f>
        <v>9.3630995277155</v>
      </c>
      <c r="G123">
        <f>AVERAGE(C123:E123)</f>
        <v>2.1794276647982875</v>
      </c>
      <c r="H123">
        <f>STDEV(C123:E123)</f>
        <v>0.8378610261157987</v>
      </c>
      <c r="I123">
        <f>(B123*B4+C123*C4+D123*D4+E123*E4+F123*F4)/SUM(B4:F4)</f>
        <v>2.9115587715158635</v>
      </c>
    </row>
    <row r="124" spans="1:9" ht="12.75">
      <c r="A124" t="s">
        <v>83</v>
      </c>
      <c r="B124">
        <f>B84*10000/B62</f>
        <v>-0.0923841332895079</v>
      </c>
      <c r="C124">
        <f>C84*10000/C62</f>
        <v>3.6105844870021557</v>
      </c>
      <c r="D124">
        <f>D84*10000/D62</f>
        <v>3.363830011108786</v>
      </c>
      <c r="E124">
        <f>E84*10000/E62</f>
        <v>-2.0033516139716503</v>
      </c>
      <c r="F124">
        <f>F84*10000/F62</f>
        <v>-1.767931454106193</v>
      </c>
      <c r="G124">
        <f>AVERAGE(C124:E124)</f>
        <v>1.6570209613797637</v>
      </c>
      <c r="H124">
        <f>STDEV(C124:E124)</f>
        <v>3.1723756848191718</v>
      </c>
      <c r="I124">
        <f>(B124*B4+C124*C4+D124*D4+E124*E4+F124*F4)/SUM(B4:F4)</f>
        <v>0.946671836515583</v>
      </c>
    </row>
    <row r="125" spans="1:9" ht="12.75">
      <c r="A125" t="s">
        <v>84</v>
      </c>
      <c r="B125">
        <f>B85*10000/B62</f>
        <v>0.24311883348111496</v>
      </c>
      <c r="C125">
        <f>C85*10000/C62</f>
        <v>0.2931864350818733</v>
      </c>
      <c r="D125">
        <f>D85*10000/D62</f>
        <v>0.04234025813988574</v>
      </c>
      <c r="E125">
        <f>E85*10000/E62</f>
        <v>1.0969885524322727</v>
      </c>
      <c r="F125">
        <f>F85*10000/F62</f>
        <v>-0.5064683781315508</v>
      </c>
      <c r="G125">
        <f>AVERAGE(C125:E125)</f>
        <v>0.4775050818846773</v>
      </c>
      <c r="H125">
        <f>STDEV(C125:E125)</f>
        <v>0.550954425368263</v>
      </c>
      <c r="I125">
        <f>(B125*B4+C125*C4+D125*D4+E125*E4+F125*F4)/SUM(B4:F4)</f>
        <v>0.31224799523804836</v>
      </c>
    </row>
    <row r="126" spans="1:9" ht="12.75">
      <c r="A126" t="s">
        <v>85</v>
      </c>
      <c r="B126">
        <f>B86*10000/B62</f>
        <v>-0.24196605362279394</v>
      </c>
      <c r="C126">
        <f>C86*10000/C62</f>
        <v>0.23168215098107597</v>
      </c>
      <c r="D126">
        <f>D86*10000/D62</f>
        <v>0.27867798316531794</v>
      </c>
      <c r="E126">
        <f>E86*10000/E62</f>
        <v>-0.0816592447250501</v>
      </c>
      <c r="F126">
        <f>F86*10000/F62</f>
        <v>1.7943299009645997</v>
      </c>
      <c r="G126">
        <f>AVERAGE(C126:E126)</f>
        <v>0.14290029647378127</v>
      </c>
      <c r="H126">
        <f>STDEV(C126:E126)</f>
        <v>0.1958887253474395</v>
      </c>
      <c r="I126">
        <f>(B126*B4+C126*C4+D126*D4+E126*E4+F126*F4)/SUM(B4:F4)</f>
        <v>0.3076635541163742</v>
      </c>
    </row>
    <row r="127" spans="1:9" ht="12.75">
      <c r="A127" t="s">
        <v>86</v>
      </c>
      <c r="B127">
        <f>B87*10000/B62</f>
        <v>-0.24214664167817104</v>
      </c>
      <c r="C127">
        <f>C87*10000/C62</f>
        <v>0.4014761327954146</v>
      </c>
      <c r="D127">
        <f>D87*10000/D62</f>
        <v>0.2910218152218432</v>
      </c>
      <c r="E127">
        <f>E87*10000/E62</f>
        <v>-0.008430875129668185</v>
      </c>
      <c r="F127">
        <f>F87*10000/F62</f>
        <v>0.08013191497355975</v>
      </c>
      <c r="G127">
        <f>AVERAGE(C127:E127)</f>
        <v>0.22802235762919654</v>
      </c>
      <c r="H127">
        <f>STDEV(C127:E127)</f>
        <v>0.2120911066717538</v>
      </c>
      <c r="I127">
        <f>(B127*B4+C127*C4+D127*D4+E127*E4+F127*F4)/SUM(B4:F4)</f>
        <v>0.14025059428206205</v>
      </c>
    </row>
    <row r="128" spans="1:9" ht="12.75">
      <c r="A128" t="s">
        <v>87</v>
      </c>
      <c r="B128">
        <f>B88*10000/B62</f>
        <v>-0.22764576419641966</v>
      </c>
      <c r="C128">
        <f>C88*10000/C62</f>
        <v>0.34856053127079467</v>
      </c>
      <c r="D128">
        <f>D88*10000/D62</f>
        <v>0.447556889672941</v>
      </c>
      <c r="E128">
        <f>E88*10000/E62</f>
        <v>-0.34011946759688466</v>
      </c>
      <c r="F128">
        <f>F88*10000/F62</f>
        <v>-0.2717832860988052</v>
      </c>
      <c r="G128">
        <f>AVERAGE(C128:E128)</f>
        <v>0.15199931778228365</v>
      </c>
      <c r="H128">
        <f>STDEV(C128:E128)</f>
        <v>0.42905214594093627</v>
      </c>
      <c r="I128">
        <f>(B128*B4+C128*C4+D128*D4+E128*E4+F128*F4)/SUM(B4:F4)</f>
        <v>0.040483067507702794</v>
      </c>
    </row>
    <row r="129" spans="1:9" ht="12.75">
      <c r="A129" t="s">
        <v>88</v>
      </c>
      <c r="B129">
        <f>B89*10000/B62</f>
        <v>-0.02646765211011057</v>
      </c>
      <c r="C129">
        <f>C89*10000/C62</f>
        <v>-0.010762293065695334</v>
      </c>
      <c r="D129">
        <f>D89*10000/D62</f>
        <v>-0.09293019302448055</v>
      </c>
      <c r="E129">
        <f>E89*10000/E62</f>
        <v>0.08619304085109099</v>
      </c>
      <c r="F129">
        <f>F89*10000/F62</f>
        <v>0.029955782845223454</v>
      </c>
      <c r="G129">
        <f>AVERAGE(C129:E129)</f>
        <v>-0.005833148413028298</v>
      </c>
      <c r="H129">
        <f>STDEV(C129:E129)</f>
        <v>0.08966329002867261</v>
      </c>
      <c r="I129">
        <f>(B129*B4+C129*C4+D129*D4+E129*E4+F129*F4)/SUM(B4:F4)</f>
        <v>-0.004036149067025702</v>
      </c>
    </row>
    <row r="130" spans="1:9" ht="12.75">
      <c r="A130" t="s">
        <v>89</v>
      </c>
      <c r="B130">
        <f>B90*10000/B62</f>
        <v>0.07054893261354032</v>
      </c>
      <c r="C130">
        <f>C90*10000/C62</f>
        <v>0.12758646440801674</v>
      </c>
      <c r="D130">
        <f>D90*10000/D62</f>
        <v>0.12452073800810544</v>
      </c>
      <c r="E130">
        <f>E90*10000/E62</f>
        <v>0.08085107213309338</v>
      </c>
      <c r="F130">
        <f>F90*10000/F62</f>
        <v>0.3348028909890908</v>
      </c>
      <c r="G130">
        <f>AVERAGE(C130:E130)</f>
        <v>0.11098609151640519</v>
      </c>
      <c r="H130">
        <f>STDEV(C130:E130)</f>
        <v>0.026142670378410265</v>
      </c>
      <c r="I130">
        <f>(B130*B4+C130*C4+D130*D4+E130*E4+F130*F4)/SUM(B4:F4)</f>
        <v>0.13501336291899982</v>
      </c>
    </row>
    <row r="131" spans="1:9" ht="12.75">
      <c r="A131" t="s">
        <v>90</v>
      </c>
      <c r="B131">
        <f>B91*10000/B62</f>
        <v>-0.05114065247285398</v>
      </c>
      <c r="C131">
        <f>C91*10000/C62</f>
        <v>0.03257635405844159</v>
      </c>
      <c r="D131">
        <f>D91*10000/D62</f>
        <v>-0.012982316491272565</v>
      </c>
      <c r="E131">
        <f>E91*10000/E62</f>
        <v>-0.020009986020930855</v>
      </c>
      <c r="F131">
        <f>F91*10000/F62</f>
        <v>-0.013702574083572209</v>
      </c>
      <c r="G131">
        <f>AVERAGE(C131:E131)</f>
        <v>-0.00013864948458727766</v>
      </c>
      <c r="H131">
        <f>STDEV(C131:E131)</f>
        <v>0.02854909153317869</v>
      </c>
      <c r="I131">
        <f>(B131*B4+C131*C4+D131*D4+E131*E4+F131*F4)/SUM(B4:F4)</f>
        <v>-0.009326733844604534</v>
      </c>
    </row>
    <row r="132" spans="1:9" ht="12.75">
      <c r="A132" t="s">
        <v>91</v>
      </c>
      <c r="B132">
        <f>B92*10000/B62</f>
        <v>-0.04594497284276327</v>
      </c>
      <c r="C132">
        <f>C92*10000/C62</f>
        <v>0.023734824716395556</v>
      </c>
      <c r="D132">
        <f>D92*10000/D62</f>
        <v>0.03194691588499746</v>
      </c>
      <c r="E132">
        <f>E92*10000/E62</f>
        <v>-0.042556340088145565</v>
      </c>
      <c r="F132">
        <f>F92*10000/F62</f>
        <v>-0.024433935671802152</v>
      </c>
      <c r="G132">
        <f>AVERAGE(C132:E132)</f>
        <v>0.004375133504415815</v>
      </c>
      <c r="H132">
        <f>STDEV(C132:E132)</f>
        <v>0.04085072851880762</v>
      </c>
      <c r="I132">
        <f>(B132*B4+C132*C4+D132*D4+E132*E4+F132*F4)/SUM(B4:F4)</f>
        <v>-0.006752880876000841</v>
      </c>
    </row>
    <row r="133" spans="1:9" ht="12.75">
      <c r="A133" t="s">
        <v>92</v>
      </c>
      <c r="B133">
        <f>B93*10000/B62</f>
        <v>0.07142323403379063</v>
      </c>
      <c r="C133">
        <f>C93*10000/C62</f>
        <v>0.07368032503849696</v>
      </c>
      <c r="D133">
        <f>D93*10000/D62</f>
        <v>0.07469247882410043</v>
      </c>
      <c r="E133">
        <f>E93*10000/E62</f>
        <v>0.07239705309145616</v>
      </c>
      <c r="F133">
        <f>F93*10000/F62</f>
        <v>0.05213343922048033</v>
      </c>
      <c r="G133">
        <f>AVERAGE(C133:E133)</f>
        <v>0.07358995231801785</v>
      </c>
      <c r="H133">
        <f>STDEV(C133:E133)</f>
        <v>0.0011503783051579285</v>
      </c>
      <c r="I133">
        <f>(B133*B4+C133*C4+D133*D4+E133*E4+F133*F4)/SUM(B4:F4)</f>
        <v>0.07041200074200588</v>
      </c>
    </row>
    <row r="134" spans="1:9" ht="12.75">
      <c r="A134" t="s">
        <v>93</v>
      </c>
      <c r="B134">
        <f>B94*10000/B62</f>
        <v>0.009889363328336174</v>
      </c>
      <c r="C134">
        <f>C94*10000/C62</f>
        <v>0.006099984832590272</v>
      </c>
      <c r="D134">
        <f>D94*10000/D62</f>
        <v>0.011535566513481012</v>
      </c>
      <c r="E134">
        <f>E94*10000/E62</f>
        <v>0.0016801233849008915</v>
      </c>
      <c r="F134">
        <f>F94*10000/F62</f>
        <v>-0.025700417158921896</v>
      </c>
      <c r="G134">
        <f>AVERAGE(C134:E134)</f>
        <v>0.006438558243657391</v>
      </c>
      <c r="H134">
        <f>STDEV(C134:E134)</f>
        <v>0.00493643735716159</v>
      </c>
      <c r="I134">
        <f>(B134*B4+C134*C4+D134*D4+E134*E4+F134*F4)/SUM(B4:F4)</f>
        <v>0.0026471488762647363</v>
      </c>
    </row>
    <row r="135" spans="1:9" ht="12.75">
      <c r="A135" t="s">
        <v>94</v>
      </c>
      <c r="B135">
        <f>B95*10000/B62</f>
        <v>-0.0006110925929099567</v>
      </c>
      <c r="C135">
        <f>C95*10000/C62</f>
        <v>-0.0016861802472129962</v>
      </c>
      <c r="D135">
        <f>D95*10000/D62</f>
        <v>-0.006122985840761681</v>
      </c>
      <c r="E135">
        <f>E95*10000/E62</f>
        <v>0.002311955349010795</v>
      </c>
      <c r="F135">
        <f>F95*10000/F62</f>
        <v>-0.00048562451669680517</v>
      </c>
      <c r="G135">
        <f>AVERAGE(C135:E135)</f>
        <v>-0.0018324035796546273</v>
      </c>
      <c r="H135">
        <f>STDEV(C135:E135)</f>
        <v>0.004219371299843476</v>
      </c>
      <c r="I135">
        <f>(B135*B4+C135*C4+D135*D4+E135*E4+F135*F4)/SUM(B4:F4)</f>
        <v>-0.001475599666269587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2005-08-16T07:55:33Z</cp:lastPrinted>
  <dcterms:created xsi:type="dcterms:W3CDTF">2005-08-16T07:55:33Z</dcterms:created>
  <dcterms:modified xsi:type="dcterms:W3CDTF">2005-08-16T16:30:28Z</dcterms:modified>
  <cp:category/>
  <cp:version/>
  <cp:contentType/>
  <cp:contentStatus/>
</cp:coreProperties>
</file>