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<sst xmlns="http://schemas.openxmlformats.org/spreadsheetml/2006/main" count="204" uniqueCount="98">
  <si>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16/08/2005       15:04:19</t>
  </si>
  <si>
    <t>LISSNER</t>
  </si>
  <si>
    <t>HCMQAP647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</si>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</sst>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-0.003758</v>
      </c>
      <c r="D4" s="12">
        <v>-0.003756</v>
      </c>
      <c r="E4" s="12">
        <v>-0.003756</v>
      </c>
      <c r="F4" s="24">
        <v>-0.002087</v>
      </c>
      <c r="G4" s="34">
        <v>-0.011708</v>
      </c>
    </row>
    <row r="5" spans="1:7" ht="12.75" thickBot="1">
      <c r="A5" s="44" t="s">
        <v>13</v>
      </c>
      <c r="B5" s="45">
        <v>-6.802278</v>
      </c>
      <c r="C5" s="46">
        <v>-2.610414</v>
      </c>
      <c r="D5" s="46">
        <v>1.12912</v>
      </c>
      <c r="E5" s="46">
        <v>3.852886</v>
      </c>
      <c r="F5" s="47">
        <v>3.204424</v>
      </c>
      <c r="G5" s="48">
        <v>3.138667</v>
      </c>
    </row>
    <row r="6" spans="1:7" ht="12.75" thickTop="1">
      <c r="A6" s="6" t="s">
        <v>14</v>
      </c>
      <c r="B6" s="39">
        <v>-28.01193</v>
      </c>
      <c r="C6" s="40">
        <v>15.13371</v>
      </c>
      <c r="D6" s="40">
        <v>-188.1953</v>
      </c>
      <c r="E6" s="40">
        <v>240.8925</v>
      </c>
      <c r="F6" s="41">
        <v>-91.80308</v>
      </c>
      <c r="G6" s="42">
        <v>-0.006057667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2.304757</v>
      </c>
      <c r="C8" s="13">
        <v>4.399305</v>
      </c>
      <c r="D8" s="13">
        <v>3.2458650000000002</v>
      </c>
      <c r="E8" s="13">
        <v>1.570461</v>
      </c>
      <c r="F8" s="25">
        <v>2.132407</v>
      </c>
      <c r="G8" s="35">
        <v>2.835734</v>
      </c>
    </row>
    <row r="9" spans="1:7" ht="12">
      <c r="A9" s="20" t="s">
        <v>17</v>
      </c>
      <c r="B9" s="29">
        <v>-0.8223825</v>
      </c>
      <c r="C9" s="13">
        <v>0.4038111</v>
      </c>
      <c r="D9" s="13">
        <v>0.7074513</v>
      </c>
      <c r="E9" s="13">
        <v>-0.2569946</v>
      </c>
      <c r="F9" s="25">
        <v>-1.633432</v>
      </c>
      <c r="G9" s="35">
        <v>-0.1314224</v>
      </c>
    </row>
    <row r="10" spans="1:7" ht="12">
      <c r="A10" s="20" t="s">
        <v>18</v>
      </c>
      <c r="B10" s="29">
        <v>-0.46335</v>
      </c>
      <c r="C10" s="13">
        <v>-0.6185451</v>
      </c>
      <c r="D10" s="13">
        <v>0.440418</v>
      </c>
      <c r="E10" s="13">
        <v>-0.03734624</v>
      </c>
      <c r="F10" s="25">
        <v>-3.053209</v>
      </c>
      <c r="G10" s="35">
        <v>-0.5269695</v>
      </c>
    </row>
    <row r="11" spans="1:7" ht="12">
      <c r="A11" s="21" t="s">
        <v>19</v>
      </c>
      <c r="B11" s="31">
        <v>1.587037</v>
      </c>
      <c r="C11" s="15">
        <v>0.2595387</v>
      </c>
      <c r="D11" s="15">
        <v>1.647204</v>
      </c>
      <c r="E11" s="15">
        <v>0.5849619</v>
      </c>
      <c r="F11" s="27">
        <v>12.46884</v>
      </c>
      <c r="G11" s="37">
        <v>2.495745</v>
      </c>
    </row>
    <row r="12" spans="1:7" ht="12">
      <c r="A12" s="20" t="s">
        <v>20</v>
      </c>
      <c r="B12" s="29">
        <v>0.3007067</v>
      </c>
      <c r="C12" s="13">
        <v>0.4550599</v>
      </c>
      <c r="D12" s="13">
        <v>0.1232441</v>
      </c>
      <c r="E12" s="13">
        <v>0.3451397</v>
      </c>
      <c r="F12" s="25">
        <v>0.4618624</v>
      </c>
      <c r="G12" s="35">
        <v>0.3274009</v>
      </c>
    </row>
    <row r="13" spans="1:7" ht="12">
      <c r="A13" s="20" t="s">
        <v>21</v>
      </c>
      <c r="B13" s="29">
        <v>0.1710772</v>
      </c>
      <c r="C13" s="13">
        <v>0.1417393</v>
      </c>
      <c r="D13" s="13">
        <v>-0.09663455</v>
      </c>
      <c r="E13" s="13">
        <v>-0.03153792</v>
      </c>
      <c r="F13" s="25">
        <v>0.02035078</v>
      </c>
      <c r="G13" s="35">
        <v>0.03071504</v>
      </c>
    </row>
    <row r="14" spans="1:7" ht="12">
      <c r="A14" s="20" t="s">
        <v>22</v>
      </c>
      <c r="B14" s="29">
        <v>-0.06234194</v>
      </c>
      <c r="C14" s="13">
        <v>-0.113929</v>
      </c>
      <c r="D14" s="13">
        <v>0.1193634</v>
      </c>
      <c r="E14" s="13">
        <v>-0.1878987</v>
      </c>
      <c r="F14" s="25">
        <v>-0.06650655</v>
      </c>
      <c r="G14" s="35">
        <v>-0.06179234</v>
      </c>
    </row>
    <row r="15" spans="1:7" ht="12">
      <c r="A15" s="21" t="s">
        <v>23</v>
      </c>
      <c r="B15" s="31">
        <v>-0.431829</v>
      </c>
      <c r="C15" s="15">
        <v>-0.1528382</v>
      </c>
      <c r="D15" s="15">
        <v>-0.03904533</v>
      </c>
      <c r="E15" s="15">
        <v>-0.0491258</v>
      </c>
      <c r="F15" s="27">
        <v>-0.364927</v>
      </c>
      <c r="G15" s="37">
        <v>-0.1691525</v>
      </c>
    </row>
    <row r="16" spans="1:7" ht="12">
      <c r="A16" s="20" t="s">
        <v>24</v>
      </c>
      <c r="B16" s="29">
        <v>0.04456734</v>
      </c>
      <c r="C16" s="13">
        <v>0.04674096</v>
      </c>
      <c r="D16" s="13">
        <v>-0.004379922</v>
      </c>
      <c r="E16" s="13">
        <v>0.05674743</v>
      </c>
      <c r="F16" s="25">
        <v>0.006239698</v>
      </c>
      <c r="G16" s="35">
        <v>0.0311207</v>
      </c>
    </row>
    <row r="17" spans="1:7" ht="12">
      <c r="A17" s="20" t="s">
        <v>25</v>
      </c>
      <c r="B17" s="29">
        <v>0.0005306229</v>
      </c>
      <c r="C17" s="13">
        <v>-0.01388634</v>
      </c>
      <c r="D17" s="13">
        <v>-0.02432104</v>
      </c>
      <c r="E17" s="13">
        <v>-0.02850563</v>
      </c>
      <c r="F17" s="25">
        <v>-0.00694302</v>
      </c>
      <c r="G17" s="35">
        <v>-0.01690632</v>
      </c>
    </row>
    <row r="18" spans="1:7" ht="12">
      <c r="A18" s="20" t="s">
        <v>26</v>
      </c>
      <c r="B18" s="29">
        <v>0.007819389</v>
      </c>
      <c r="C18" s="13">
        <v>-0.004027382</v>
      </c>
      <c r="D18" s="13">
        <v>0.06014489</v>
      </c>
      <c r="E18" s="13">
        <v>-0.06850903</v>
      </c>
      <c r="F18" s="25">
        <v>-0.02575986</v>
      </c>
      <c r="G18" s="35">
        <v>-0.005280364</v>
      </c>
    </row>
    <row r="19" spans="1:7" ht="12">
      <c r="A19" s="21" t="s">
        <v>27</v>
      </c>
      <c r="B19" s="31">
        <v>-0.1993353</v>
      </c>
      <c r="C19" s="15">
        <v>-0.181152</v>
      </c>
      <c r="D19" s="15">
        <v>-0.2010119</v>
      </c>
      <c r="E19" s="15">
        <v>-0.1917644</v>
      </c>
      <c r="F19" s="27">
        <v>-0.1428521</v>
      </c>
      <c r="G19" s="37">
        <v>-0.1859895</v>
      </c>
    </row>
    <row r="20" spans="1:7" ht="12.75" thickBot="1">
      <c r="A20" s="44" t="s">
        <v>28</v>
      </c>
      <c r="B20" s="45">
        <v>-0.004632704</v>
      </c>
      <c r="C20" s="46">
        <v>-0.001070998</v>
      </c>
      <c r="D20" s="46">
        <v>-0.005227964</v>
      </c>
      <c r="E20" s="46">
        <v>0.002775744</v>
      </c>
      <c r="F20" s="47">
        <v>-0.001785538</v>
      </c>
      <c r="G20" s="48">
        <v>-0.00175563</v>
      </c>
    </row>
    <row r="21" spans="1:7" ht="12.75" thickTop="1">
      <c r="A21" s="6" t="s">
        <v>29</v>
      </c>
      <c r="B21" s="39">
        <v>39.67384</v>
      </c>
      <c r="C21" s="40">
        <v>5.632838</v>
      </c>
      <c r="D21" s="40">
        <v>-34.83022</v>
      </c>
      <c r="E21" s="40">
        <v>80.25385</v>
      </c>
      <c r="F21" s="41">
        <v>-134.7263</v>
      </c>
      <c r="G21" s="43">
        <v>0.002277641</v>
      </c>
    </row>
    <row r="22" spans="1:7" ht="12">
      <c r="A22" s="20" t="s">
        <v>30</v>
      </c>
      <c r="B22" s="29">
        <v>-136.054</v>
      </c>
      <c r="C22" s="13">
        <v>-52.20876</v>
      </c>
      <c r="D22" s="13">
        <v>22.58244</v>
      </c>
      <c r="E22" s="13">
        <v>77.05924</v>
      </c>
      <c r="F22" s="25">
        <v>64.08935</v>
      </c>
      <c r="G22" s="36">
        <v>0</v>
      </c>
    </row>
    <row r="23" spans="1:7" ht="12">
      <c r="A23" s="20" t="s">
        <v>31</v>
      </c>
      <c r="B23" s="29">
        <v>1.333941</v>
      </c>
      <c r="C23" s="13">
        <v>3.223202</v>
      </c>
      <c r="D23" s="13">
        <v>2.557085</v>
      </c>
      <c r="E23" s="13">
        <v>1.004078</v>
      </c>
      <c r="F23" s="25">
        <v>6.740214</v>
      </c>
      <c r="G23" s="35">
        <v>2.726188</v>
      </c>
    </row>
    <row r="24" spans="1:7" ht="12">
      <c r="A24" s="20" t="s">
        <v>32</v>
      </c>
      <c r="B24" s="29">
        <v>1.898911</v>
      </c>
      <c r="C24" s="13">
        <v>2.800857</v>
      </c>
      <c r="D24" s="13">
        <v>2.309488</v>
      </c>
      <c r="E24" s="13">
        <v>2.676225</v>
      </c>
      <c r="F24" s="25">
        <v>3.494943</v>
      </c>
      <c r="G24" s="35">
        <v>2.615151</v>
      </c>
    </row>
    <row r="25" spans="1:7" ht="12">
      <c r="A25" s="20" t="s">
        <v>33</v>
      </c>
      <c r="B25" s="29">
        <v>0.8806869</v>
      </c>
      <c r="C25" s="13">
        <v>1.251472</v>
      </c>
      <c r="D25" s="13">
        <v>0.4433714</v>
      </c>
      <c r="E25" s="13">
        <v>-0.008466309</v>
      </c>
      <c r="F25" s="25">
        <v>-1.843702</v>
      </c>
      <c r="G25" s="35">
        <v>0.286623</v>
      </c>
    </row>
    <row r="26" spans="1:7" ht="12">
      <c r="A26" s="21" t="s">
        <v>34</v>
      </c>
      <c r="B26" s="31">
        <v>-0.08867363</v>
      </c>
      <c r="C26" s="15">
        <v>0.4426847</v>
      </c>
      <c r="D26" s="15">
        <v>0.6825542</v>
      </c>
      <c r="E26" s="15">
        <v>-0.004458699</v>
      </c>
      <c r="F26" s="27">
        <v>1.365447</v>
      </c>
      <c r="G26" s="37">
        <v>0.4391904</v>
      </c>
    </row>
    <row r="27" spans="1:7" ht="12">
      <c r="A27" s="20" t="s">
        <v>35</v>
      </c>
      <c r="B27" s="29">
        <v>-0.08694752</v>
      </c>
      <c r="C27" s="13">
        <v>0.229004</v>
      </c>
      <c r="D27" s="13">
        <v>-0.1018713</v>
      </c>
      <c r="E27" s="13">
        <v>0.07287773</v>
      </c>
      <c r="F27" s="25">
        <v>0.4498697</v>
      </c>
      <c r="G27" s="35">
        <v>0.09568111</v>
      </c>
    </row>
    <row r="28" spans="1:7" ht="12">
      <c r="A28" s="20" t="s">
        <v>36</v>
      </c>
      <c r="B28" s="29">
        <v>-0.1800898</v>
      </c>
      <c r="C28" s="13">
        <v>0.1020181</v>
      </c>
      <c r="D28" s="13">
        <v>0.1330473</v>
      </c>
      <c r="E28" s="13">
        <v>0.05844123</v>
      </c>
      <c r="F28" s="25">
        <v>0.0351414</v>
      </c>
      <c r="G28" s="35">
        <v>0.04930317</v>
      </c>
    </row>
    <row r="29" spans="1:7" ht="12">
      <c r="A29" s="20" t="s">
        <v>37</v>
      </c>
      <c r="B29" s="29">
        <v>0.103427</v>
      </c>
      <c r="C29" s="13">
        <v>0.09738392</v>
      </c>
      <c r="D29" s="13">
        <v>0.03546406</v>
      </c>
      <c r="E29" s="13">
        <v>0.007890168</v>
      </c>
      <c r="F29" s="25">
        <v>0.04130165</v>
      </c>
      <c r="G29" s="35">
        <v>0.05434007</v>
      </c>
    </row>
    <row r="30" spans="1:7" ht="12">
      <c r="A30" s="21" t="s">
        <v>38</v>
      </c>
      <c r="B30" s="31">
        <v>0.0760743</v>
      </c>
      <c r="C30" s="15">
        <v>0.01587018</v>
      </c>
      <c r="D30" s="15">
        <v>0.1131865</v>
      </c>
      <c r="E30" s="15">
        <v>0.03727613</v>
      </c>
      <c r="F30" s="27">
        <v>0.1718723</v>
      </c>
      <c r="G30" s="37">
        <v>0.07401455</v>
      </c>
    </row>
    <row r="31" spans="1:7" ht="12">
      <c r="A31" s="20" t="s">
        <v>39</v>
      </c>
      <c r="B31" s="29">
        <v>0.01876637</v>
      </c>
      <c r="C31" s="13">
        <v>0.0003214362</v>
      </c>
      <c r="D31" s="13">
        <v>-0.01508849</v>
      </c>
      <c r="E31" s="13">
        <v>-0.01559913</v>
      </c>
      <c r="F31" s="25">
        <v>0.07807633</v>
      </c>
      <c r="G31" s="35">
        <v>0.005837471</v>
      </c>
    </row>
    <row r="32" spans="1:7" ht="12">
      <c r="A32" s="20" t="s">
        <v>40</v>
      </c>
      <c r="B32" s="29">
        <v>-0.05335607</v>
      </c>
      <c r="C32" s="13">
        <v>-0.002511102</v>
      </c>
      <c r="D32" s="13">
        <v>0.01172004</v>
      </c>
      <c r="E32" s="13">
        <v>-0.0185667</v>
      </c>
      <c r="F32" s="25">
        <v>-0.04896532</v>
      </c>
      <c r="G32" s="35">
        <v>-0.01650159</v>
      </c>
    </row>
    <row r="33" spans="1:7" ht="12">
      <c r="A33" s="20" t="s">
        <v>41</v>
      </c>
      <c r="B33" s="29">
        <v>0.05726468</v>
      </c>
      <c r="C33" s="13">
        <v>0.0638789</v>
      </c>
      <c r="D33" s="13">
        <v>0.07295431</v>
      </c>
      <c r="E33" s="13">
        <v>0.04381989</v>
      </c>
      <c r="F33" s="25">
        <v>0.08780896</v>
      </c>
      <c r="G33" s="35">
        <v>0.0634816</v>
      </c>
    </row>
    <row r="34" spans="1:7" ht="12">
      <c r="A34" s="21" t="s">
        <v>42</v>
      </c>
      <c r="B34" s="31">
        <v>0.02606046</v>
      </c>
      <c r="C34" s="15">
        <v>0.01163469</v>
      </c>
      <c r="D34" s="15">
        <v>0.01272943</v>
      </c>
      <c r="E34" s="15">
        <v>-0.005248943</v>
      </c>
      <c r="F34" s="27">
        <v>-0.04436399</v>
      </c>
      <c r="G34" s="37">
        <v>0.002475689</v>
      </c>
    </row>
    <row r="35" spans="1:7" ht="12.75" thickBot="1">
      <c r="A35" s="22" t="s">
        <v>43</v>
      </c>
      <c r="B35" s="32">
        <v>0.004028526</v>
      </c>
      <c r="C35" s="16">
        <v>0.0001395362</v>
      </c>
      <c r="D35" s="16">
        <v>0.001004874</v>
      </c>
      <c r="E35" s="16">
        <v>-0.001538493</v>
      </c>
      <c r="F35" s="28">
        <v>0.002149818</v>
      </c>
      <c r="G35" s="38">
        <v>0.0007750219</v>
      </c>
    </row>
    <row r="36" spans="1:7" ht="12">
      <c r="A36" s="4" t="s">
        <v>44</v>
      </c>
      <c r="B36" s="3">
        <v>23.13843</v>
      </c>
      <c r="C36" s="3">
        <v>23.14453</v>
      </c>
      <c r="D36" s="3">
        <v>23.15979</v>
      </c>
      <c r="E36" s="3">
        <v>23.16284</v>
      </c>
      <c r="F36" s="3">
        <v>23.1781</v>
      </c>
      <c r="G36" s="3"/>
    </row>
    <row r="37" spans="1:6" ht="12">
      <c r="A37" s="4" t="s">
        <v>45</v>
      </c>
      <c r="B37" s="2">
        <v>0.2288818</v>
      </c>
      <c r="C37" s="2">
        <v>0.1647949</v>
      </c>
      <c r="D37" s="2">
        <v>0.1312256</v>
      </c>
      <c r="E37" s="2">
        <v>0.09562175</v>
      </c>
      <c r="F37" s="2">
        <v>0.08239746</v>
      </c>
    </row>
    <row r="38" spans="1:7" ht="12">
      <c r="A38" s="4" t="s">
        <v>53</v>
      </c>
      <c r="B38" s="2">
        <v>4.852893E-05</v>
      </c>
      <c r="C38" s="2">
        <v>-2.567661E-05</v>
      </c>
      <c r="D38" s="2">
        <v>0.0003200641</v>
      </c>
      <c r="E38" s="2">
        <v>-0.0004105443</v>
      </c>
      <c r="F38" s="2">
        <v>0.0001575266</v>
      </c>
      <c r="G38" s="2">
        <v>0.0001124246</v>
      </c>
    </row>
    <row r="39" spans="1:7" ht="12.75" thickBot="1">
      <c r="A39" s="4" t="s">
        <v>54</v>
      </c>
      <c r="B39" s="2">
        <v>-6.678528E-05</v>
      </c>
      <c r="C39" s="2">
        <v>0</v>
      </c>
      <c r="D39" s="2">
        <v>5.848858E-05</v>
      </c>
      <c r="E39" s="2">
        <v>-0.0001332679</v>
      </c>
      <c r="F39" s="2">
        <v>0.0002280252</v>
      </c>
      <c r="G39" s="2">
        <v>0.0006566245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3.116605</v>
      </c>
      <c r="F40" s="17" t="s">
        <v>48</v>
      </c>
      <c r="G40" s="8">
        <v>55.065851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0.003758</v>
      </c>
      <c r="D4">
        <v>0.003756</v>
      </c>
      <c r="E4">
        <v>0.003756</v>
      </c>
      <c r="F4">
        <v>0.002087</v>
      </c>
      <c r="G4">
        <v>0.011708</v>
      </c>
    </row>
    <row r="5" spans="1:7" ht="12.75">
      <c r="A5" t="s">
        <v>13</v>
      </c>
      <c r="B5">
        <v>-6.802278</v>
      </c>
      <c r="C5">
        <v>-2.610414</v>
      </c>
      <c r="D5">
        <v>1.12912</v>
      </c>
      <c r="E5">
        <v>3.852886</v>
      </c>
      <c r="F5">
        <v>3.204424</v>
      </c>
      <c r="G5">
        <v>3.138667</v>
      </c>
    </row>
    <row r="6" spans="1:7" ht="12.75">
      <c r="A6" t="s">
        <v>14</v>
      </c>
      <c r="B6" s="49">
        <v>-28.01193</v>
      </c>
      <c r="C6" s="49">
        <v>15.13371</v>
      </c>
      <c r="D6" s="49">
        <v>-188.1953</v>
      </c>
      <c r="E6" s="49">
        <v>240.8925</v>
      </c>
      <c r="F6" s="49">
        <v>-91.80308</v>
      </c>
      <c r="G6" s="49">
        <v>-0.006057667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2.304757</v>
      </c>
      <c r="C8" s="49">
        <v>4.399305</v>
      </c>
      <c r="D8" s="49">
        <v>3.2458650000000002</v>
      </c>
      <c r="E8" s="49">
        <v>1.570461</v>
      </c>
      <c r="F8" s="49">
        <v>2.132407</v>
      </c>
      <c r="G8" s="49">
        <v>2.835734</v>
      </c>
    </row>
    <row r="9" spans="1:7" ht="12.75">
      <c r="A9" t="s">
        <v>17</v>
      </c>
      <c r="B9" s="49">
        <v>-0.8223825</v>
      </c>
      <c r="C9" s="49">
        <v>0.4038111</v>
      </c>
      <c r="D9" s="49">
        <v>0.7074513</v>
      </c>
      <c r="E9" s="49">
        <v>-0.2569946</v>
      </c>
      <c r="F9" s="49">
        <v>-1.633432</v>
      </c>
      <c r="G9" s="49">
        <v>-0.1314224</v>
      </c>
    </row>
    <row r="10" spans="1:7" ht="12.75">
      <c r="A10" t="s">
        <v>18</v>
      </c>
      <c r="B10" s="49">
        <v>-0.46335</v>
      </c>
      <c r="C10" s="49">
        <v>-0.6185451</v>
      </c>
      <c r="D10" s="49">
        <v>0.440418</v>
      </c>
      <c r="E10" s="49">
        <v>-0.03734624</v>
      </c>
      <c r="F10" s="49">
        <v>-3.053209</v>
      </c>
      <c r="G10" s="49">
        <v>-0.5269695</v>
      </c>
    </row>
    <row r="11" spans="1:7" ht="12.75">
      <c r="A11" t="s">
        <v>19</v>
      </c>
      <c r="B11" s="49">
        <v>1.587037</v>
      </c>
      <c r="C11" s="49">
        <v>0.2595387</v>
      </c>
      <c r="D11" s="49">
        <v>1.647204</v>
      </c>
      <c r="E11" s="49">
        <v>0.5849619</v>
      </c>
      <c r="F11" s="49">
        <v>12.46884</v>
      </c>
      <c r="G11" s="49">
        <v>2.495745</v>
      </c>
    </row>
    <row r="12" spans="1:7" ht="12.75">
      <c r="A12" t="s">
        <v>20</v>
      </c>
      <c r="B12" s="49">
        <v>0.3007067</v>
      </c>
      <c r="C12" s="49">
        <v>0.4550599</v>
      </c>
      <c r="D12" s="49">
        <v>0.1232441</v>
      </c>
      <c r="E12" s="49">
        <v>0.3451397</v>
      </c>
      <c r="F12" s="49">
        <v>0.4618624</v>
      </c>
      <c r="G12" s="49">
        <v>0.3274009</v>
      </c>
    </row>
    <row r="13" spans="1:7" ht="12.75">
      <c r="A13" t="s">
        <v>21</v>
      </c>
      <c r="B13" s="49">
        <v>0.1710772</v>
      </c>
      <c r="C13" s="49">
        <v>0.1417393</v>
      </c>
      <c r="D13" s="49">
        <v>-0.09663455</v>
      </c>
      <c r="E13" s="49">
        <v>-0.03153792</v>
      </c>
      <c r="F13" s="49">
        <v>0.02035078</v>
      </c>
      <c r="G13" s="49">
        <v>0.03071504</v>
      </c>
    </row>
    <row r="14" spans="1:7" ht="12.75">
      <c r="A14" t="s">
        <v>22</v>
      </c>
      <c r="B14" s="49">
        <v>-0.06234194</v>
      </c>
      <c r="C14" s="49">
        <v>-0.113929</v>
      </c>
      <c r="D14" s="49">
        <v>0.1193634</v>
      </c>
      <c r="E14" s="49">
        <v>-0.1878987</v>
      </c>
      <c r="F14" s="49">
        <v>-0.06650655</v>
      </c>
      <c r="G14" s="49">
        <v>-0.06179234</v>
      </c>
    </row>
    <row r="15" spans="1:7" ht="12.75">
      <c r="A15" t="s">
        <v>23</v>
      </c>
      <c r="B15" s="49">
        <v>-0.431829</v>
      </c>
      <c r="C15" s="49">
        <v>-0.1528382</v>
      </c>
      <c r="D15" s="49">
        <v>-0.03904533</v>
      </c>
      <c r="E15" s="49">
        <v>-0.0491258</v>
      </c>
      <c r="F15" s="49">
        <v>-0.364927</v>
      </c>
      <c r="G15" s="49">
        <v>-0.1691525</v>
      </c>
    </row>
    <row r="16" spans="1:7" ht="12.75">
      <c r="A16" t="s">
        <v>24</v>
      </c>
      <c r="B16" s="49">
        <v>0.04456734</v>
      </c>
      <c r="C16" s="49">
        <v>0.04674096</v>
      </c>
      <c r="D16" s="49">
        <v>-0.004379922</v>
      </c>
      <c r="E16" s="49">
        <v>0.05674743</v>
      </c>
      <c r="F16" s="49">
        <v>0.006239698</v>
      </c>
      <c r="G16" s="49">
        <v>0.0311207</v>
      </c>
    </row>
    <row r="17" spans="1:7" ht="12.75">
      <c r="A17" t="s">
        <v>25</v>
      </c>
      <c r="B17" s="49">
        <v>0.0005306229</v>
      </c>
      <c r="C17" s="49">
        <v>-0.01388634</v>
      </c>
      <c r="D17" s="49">
        <v>-0.02432104</v>
      </c>
      <c r="E17" s="49">
        <v>-0.02850563</v>
      </c>
      <c r="F17" s="49">
        <v>-0.00694302</v>
      </c>
      <c r="G17" s="49">
        <v>-0.01690632</v>
      </c>
    </row>
    <row r="18" spans="1:7" ht="12.75">
      <c r="A18" t="s">
        <v>26</v>
      </c>
      <c r="B18" s="49">
        <v>0.007819389</v>
      </c>
      <c r="C18" s="49">
        <v>-0.004027382</v>
      </c>
      <c r="D18" s="49">
        <v>0.06014489</v>
      </c>
      <c r="E18" s="49">
        <v>-0.06850903</v>
      </c>
      <c r="F18" s="49">
        <v>-0.02575986</v>
      </c>
      <c r="G18" s="49">
        <v>-0.005280364</v>
      </c>
    </row>
    <row r="19" spans="1:7" ht="12.75">
      <c r="A19" t="s">
        <v>27</v>
      </c>
      <c r="B19" s="49">
        <v>-0.1993353</v>
      </c>
      <c r="C19" s="49">
        <v>-0.181152</v>
      </c>
      <c r="D19" s="49">
        <v>-0.2010119</v>
      </c>
      <c r="E19" s="49">
        <v>-0.1917644</v>
      </c>
      <c r="F19" s="49">
        <v>-0.1428521</v>
      </c>
      <c r="G19" s="49">
        <v>-0.1859895</v>
      </c>
    </row>
    <row r="20" spans="1:7" ht="12.75">
      <c r="A20" t="s">
        <v>28</v>
      </c>
      <c r="B20" s="49">
        <v>-0.004632704</v>
      </c>
      <c r="C20" s="49">
        <v>-0.001070998</v>
      </c>
      <c r="D20" s="49">
        <v>-0.005227964</v>
      </c>
      <c r="E20" s="49">
        <v>0.002775744</v>
      </c>
      <c r="F20" s="49">
        <v>-0.001785538</v>
      </c>
      <c r="G20" s="49">
        <v>-0.00175563</v>
      </c>
    </row>
    <row r="21" spans="1:7" ht="12.75">
      <c r="A21" t="s">
        <v>29</v>
      </c>
      <c r="B21" s="49">
        <v>39.67384</v>
      </c>
      <c r="C21" s="49">
        <v>5.632838</v>
      </c>
      <c r="D21" s="49">
        <v>-34.83022</v>
      </c>
      <c r="E21" s="49">
        <v>80.25385</v>
      </c>
      <c r="F21" s="49">
        <v>-134.7263</v>
      </c>
      <c r="G21" s="49">
        <v>0.002277641</v>
      </c>
    </row>
    <row r="22" spans="1:7" ht="12.75">
      <c r="A22" t="s">
        <v>30</v>
      </c>
      <c r="B22" s="49">
        <v>-136.054</v>
      </c>
      <c r="C22" s="49">
        <v>-52.20876</v>
      </c>
      <c r="D22" s="49">
        <v>22.58244</v>
      </c>
      <c r="E22" s="49">
        <v>77.05924</v>
      </c>
      <c r="F22" s="49">
        <v>64.08935</v>
      </c>
      <c r="G22" s="49">
        <v>0</v>
      </c>
    </row>
    <row r="23" spans="1:7" ht="12.75">
      <c r="A23" t="s">
        <v>31</v>
      </c>
      <c r="B23" s="49">
        <v>1.333941</v>
      </c>
      <c r="C23" s="49">
        <v>3.223202</v>
      </c>
      <c r="D23" s="49">
        <v>2.557085</v>
      </c>
      <c r="E23" s="49">
        <v>1.004078</v>
      </c>
      <c r="F23" s="49">
        <v>6.740214</v>
      </c>
      <c r="G23" s="49">
        <v>2.726188</v>
      </c>
    </row>
    <row r="24" spans="1:7" ht="12.75">
      <c r="A24" t="s">
        <v>32</v>
      </c>
      <c r="B24" s="49">
        <v>1.898911</v>
      </c>
      <c r="C24" s="49">
        <v>2.800857</v>
      </c>
      <c r="D24" s="49">
        <v>2.309488</v>
      </c>
      <c r="E24" s="49">
        <v>2.676225</v>
      </c>
      <c r="F24" s="49">
        <v>3.494943</v>
      </c>
      <c r="G24" s="49">
        <v>2.615151</v>
      </c>
    </row>
    <row r="25" spans="1:7" ht="12.75">
      <c r="A25" t="s">
        <v>33</v>
      </c>
      <c r="B25" s="49">
        <v>0.8806869</v>
      </c>
      <c r="C25" s="49">
        <v>1.251472</v>
      </c>
      <c r="D25" s="49">
        <v>0.4433714</v>
      </c>
      <c r="E25" s="49">
        <v>-0.008466309</v>
      </c>
      <c r="F25" s="49">
        <v>-1.843702</v>
      </c>
      <c r="G25" s="49">
        <v>0.286623</v>
      </c>
    </row>
    <row r="26" spans="1:7" ht="12.75">
      <c r="A26" t="s">
        <v>34</v>
      </c>
      <c r="B26" s="49">
        <v>-0.08867363</v>
      </c>
      <c r="C26" s="49">
        <v>0.4426847</v>
      </c>
      <c r="D26" s="49">
        <v>0.6825542</v>
      </c>
      <c r="E26" s="49">
        <v>-0.004458699</v>
      </c>
      <c r="F26" s="49">
        <v>1.365447</v>
      </c>
      <c r="G26" s="49">
        <v>0.4391904</v>
      </c>
    </row>
    <row r="27" spans="1:7" ht="12.75">
      <c r="A27" t="s">
        <v>35</v>
      </c>
      <c r="B27" s="49">
        <v>-0.08694752</v>
      </c>
      <c r="C27" s="49">
        <v>0.229004</v>
      </c>
      <c r="D27" s="49">
        <v>-0.1018713</v>
      </c>
      <c r="E27" s="49">
        <v>0.07287773</v>
      </c>
      <c r="F27" s="49">
        <v>0.4498697</v>
      </c>
      <c r="G27" s="49">
        <v>0.09568111</v>
      </c>
    </row>
    <row r="28" spans="1:7" ht="12.75">
      <c r="A28" t="s">
        <v>36</v>
      </c>
      <c r="B28" s="49">
        <v>-0.1800898</v>
      </c>
      <c r="C28" s="49">
        <v>0.1020181</v>
      </c>
      <c r="D28" s="49">
        <v>0.1330473</v>
      </c>
      <c r="E28" s="49">
        <v>0.05844123</v>
      </c>
      <c r="F28" s="49">
        <v>0.0351414</v>
      </c>
      <c r="G28" s="49">
        <v>0.04930317</v>
      </c>
    </row>
    <row r="29" spans="1:7" ht="12.75">
      <c r="A29" t="s">
        <v>37</v>
      </c>
      <c r="B29" s="49">
        <v>0.103427</v>
      </c>
      <c r="C29" s="49">
        <v>0.09738392</v>
      </c>
      <c r="D29" s="49">
        <v>0.03546406</v>
      </c>
      <c r="E29" s="49">
        <v>0.007890168</v>
      </c>
      <c r="F29" s="49">
        <v>0.04130165</v>
      </c>
      <c r="G29" s="49">
        <v>0.05434007</v>
      </c>
    </row>
    <row r="30" spans="1:7" ht="12.75">
      <c r="A30" t="s">
        <v>38</v>
      </c>
      <c r="B30" s="49">
        <v>0.0760743</v>
      </c>
      <c r="C30" s="49">
        <v>0.01587018</v>
      </c>
      <c r="D30" s="49">
        <v>0.1131865</v>
      </c>
      <c r="E30" s="49">
        <v>0.03727613</v>
      </c>
      <c r="F30" s="49">
        <v>0.1718723</v>
      </c>
      <c r="G30" s="49">
        <v>0.07401455</v>
      </c>
    </row>
    <row r="31" spans="1:7" ht="12.75">
      <c r="A31" t="s">
        <v>39</v>
      </c>
      <c r="B31" s="49">
        <v>0.01876637</v>
      </c>
      <c r="C31" s="49">
        <v>0.0003214362</v>
      </c>
      <c r="D31" s="49">
        <v>-0.01508849</v>
      </c>
      <c r="E31" s="49">
        <v>-0.01559913</v>
      </c>
      <c r="F31" s="49">
        <v>0.07807633</v>
      </c>
      <c r="G31" s="49">
        <v>0.005837471</v>
      </c>
    </row>
    <row r="32" spans="1:7" ht="12.75">
      <c r="A32" t="s">
        <v>40</v>
      </c>
      <c r="B32" s="49">
        <v>-0.05335607</v>
      </c>
      <c r="C32" s="49">
        <v>-0.002511102</v>
      </c>
      <c r="D32" s="49">
        <v>0.01172004</v>
      </c>
      <c r="E32" s="49">
        <v>-0.0185667</v>
      </c>
      <c r="F32" s="49">
        <v>-0.04896532</v>
      </c>
      <c r="G32" s="49">
        <v>-0.01650159</v>
      </c>
    </row>
    <row r="33" spans="1:7" ht="12.75">
      <c r="A33" t="s">
        <v>41</v>
      </c>
      <c r="B33" s="49">
        <v>0.05726468</v>
      </c>
      <c r="C33" s="49">
        <v>0.0638789</v>
      </c>
      <c r="D33" s="49">
        <v>0.07295431</v>
      </c>
      <c r="E33" s="49">
        <v>0.04381989</v>
      </c>
      <c r="F33" s="49">
        <v>0.08780896</v>
      </c>
      <c r="G33" s="49">
        <v>0.0634816</v>
      </c>
    </row>
    <row r="34" spans="1:7" ht="12.75">
      <c r="A34" t="s">
        <v>42</v>
      </c>
      <c r="B34" s="49">
        <v>0.02606046</v>
      </c>
      <c r="C34" s="49">
        <v>0.01163469</v>
      </c>
      <c r="D34" s="49">
        <v>0.01272943</v>
      </c>
      <c r="E34" s="49">
        <v>-0.005248943</v>
      </c>
      <c r="F34" s="49">
        <v>-0.04436399</v>
      </c>
      <c r="G34" s="49">
        <v>0.002475689</v>
      </c>
    </row>
    <row r="35" spans="1:7" ht="12.75">
      <c r="A35" t="s">
        <v>43</v>
      </c>
      <c r="B35" s="49">
        <v>0.004028526</v>
      </c>
      <c r="C35" s="49">
        <v>0.0001395362</v>
      </c>
      <c r="D35" s="49">
        <v>0.001004874</v>
      </c>
      <c r="E35" s="49">
        <v>-0.001538493</v>
      </c>
      <c r="F35" s="49">
        <v>0.002149818</v>
      </c>
      <c r="G35" s="49">
        <v>0.0007750219</v>
      </c>
    </row>
    <row r="36" spans="1:6" ht="12.75">
      <c r="A36" t="s">
        <v>44</v>
      </c>
      <c r="B36" s="49">
        <v>23.13843</v>
      </c>
      <c r="C36" s="49">
        <v>23.14453</v>
      </c>
      <c r="D36" s="49">
        <v>23.15979</v>
      </c>
      <c r="E36" s="49">
        <v>23.16284</v>
      </c>
      <c r="F36" s="49">
        <v>23.1781</v>
      </c>
    </row>
    <row r="37" spans="1:6" ht="12.75">
      <c r="A37" t="s">
        <v>45</v>
      </c>
      <c r="B37" s="49">
        <v>0.2288818</v>
      </c>
      <c r="C37" s="49">
        <v>0.1647949</v>
      </c>
      <c r="D37" s="49">
        <v>0.1312256</v>
      </c>
      <c r="E37" s="49">
        <v>0.09562175</v>
      </c>
      <c r="F37" s="49">
        <v>0.08239746</v>
      </c>
    </row>
    <row r="38" spans="1:7" ht="12.75">
      <c r="A38" t="s">
        <v>55</v>
      </c>
      <c r="B38" s="49">
        <v>4.852893E-05</v>
      </c>
      <c r="C38" s="49">
        <v>-2.567661E-05</v>
      </c>
      <c r="D38" s="49">
        <v>0.0003200641</v>
      </c>
      <c r="E38" s="49">
        <v>-0.0004105443</v>
      </c>
      <c r="F38" s="49">
        <v>0.0001575266</v>
      </c>
      <c r="G38" s="49">
        <v>0.0001124246</v>
      </c>
    </row>
    <row r="39" spans="1:7" ht="12.75">
      <c r="A39" t="s">
        <v>56</v>
      </c>
      <c r="B39" s="49">
        <v>-6.678528E-05</v>
      </c>
      <c r="C39" s="49">
        <v>0</v>
      </c>
      <c r="D39" s="49">
        <v>5.848858E-05</v>
      </c>
      <c r="E39" s="49">
        <v>-0.0001332679</v>
      </c>
      <c r="F39" s="49">
        <v>0.0002280252</v>
      </c>
      <c r="G39" s="49">
        <v>0.0006566245</v>
      </c>
    </row>
    <row r="40" spans="2:7" ht="12.75">
      <c r="B40" t="s">
        <v>46</v>
      </c>
      <c r="C40">
        <v>-0.003757</v>
      </c>
      <c r="D40" t="s">
        <v>47</v>
      </c>
      <c r="E40">
        <v>3.116605</v>
      </c>
      <c r="F40" t="s">
        <v>48</v>
      </c>
      <c r="G40">
        <v>55.065851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4.85289213480156E-05</v>
      </c>
      <c r="C50">
        <f>-0.017/(C7*C7+C22*C22)*(C21*C22+C6*C7)</f>
        <v>-2.5676612925702383E-05</v>
      </c>
      <c r="D50">
        <f>-0.017/(D7*D7+D22*D22)*(D21*D22+D6*D7)</f>
        <v>0.00032006409151011367</v>
      </c>
      <c r="E50">
        <f>-0.017/(E7*E7+E22*E22)*(E21*E22+E6*E7)</f>
        <v>-0.0004105442024830165</v>
      </c>
      <c r="F50">
        <f>-0.017/(F7*F7+F22*F22)*(F21*F22+F6*F7)</f>
        <v>0.00015752663424961288</v>
      </c>
      <c r="G50">
        <f>(B50*B$4+C50*C$4+D50*D$4+E50*E$4+F50*F$4)/SUM(B$4:F$4)</f>
        <v>1.2190636335442977E-07</v>
      </c>
    </row>
    <row r="51" spans="1:7" ht="12.75">
      <c r="A51" t="s">
        <v>59</v>
      </c>
      <c r="B51">
        <f>-0.017/(B7*B7+B22*B22)*(B21*B7-B6*B22)</f>
        <v>-6.678527261349171E-05</v>
      </c>
      <c r="C51">
        <f>-0.017/(C7*C7+C22*C22)*(C21*C7-C6*C22)</f>
        <v>-9.70987901218509E-06</v>
      </c>
      <c r="D51">
        <f>-0.017/(D7*D7+D22*D22)*(D21*D7-D6*D22)</f>
        <v>5.848859118573183E-05</v>
      </c>
      <c r="E51">
        <f>-0.017/(E7*E7+E22*E22)*(E21*E7-E6*E22)</f>
        <v>-0.00013326792257702528</v>
      </c>
      <c r="F51">
        <f>-0.017/(F7*F7+F22*F22)*(F21*F7-F6*F22)</f>
        <v>0.00022802513204032548</v>
      </c>
      <c r="G51">
        <f>(B51*B$4+C51*C$4+D51*D$4+E51*E$4+F51*F$4)/SUM(B$4:F$4)</f>
        <v>5.034254479364719E-07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10000.023639409943</v>
      </c>
      <c r="C62">
        <f>C7+(2/0.017)*(C8*C50-C23*C51)</f>
        <v>9999.990392664686</v>
      </c>
      <c r="D62">
        <f>D7+(2/0.017)*(D8*D50-D23*D51)</f>
        <v>10000.10462641567</v>
      </c>
      <c r="E62">
        <f>E7+(2/0.017)*(E8*E50-E23*E51)</f>
        <v>9999.939890321222</v>
      </c>
      <c r="F62">
        <f>F7+(2/0.017)*(F8*F50-F23*F51)</f>
        <v>9999.858702671792</v>
      </c>
    </row>
    <row r="63" spans="1:6" ht="12.75">
      <c r="A63" t="s">
        <v>67</v>
      </c>
      <c r="B63">
        <f>B8+(3/0.017)*(B9*B50-B24*B51)</f>
        <v>2.320094050554695</v>
      </c>
      <c r="C63">
        <f>C8+(3/0.017)*(C9*C50-C24*C51)</f>
        <v>4.402274555521876</v>
      </c>
      <c r="D63">
        <f>D8+(3/0.017)*(D9*D50-D24*D51)</f>
        <v>3.2619857749661993</v>
      </c>
      <c r="E63">
        <f>E8+(3/0.017)*(E9*E50-E24*E51)</f>
        <v>1.6520191039761427</v>
      </c>
      <c r="F63">
        <f>F8+(3/0.017)*(F9*F50-F24*F51)</f>
        <v>1.946363961596937</v>
      </c>
    </row>
    <row r="64" spans="1:6" ht="12.75">
      <c r="A64" t="s">
        <v>68</v>
      </c>
      <c r="B64">
        <f>B9+(4/0.017)*(B10*B50-B25*B51)</f>
        <v>-0.8138340202359935</v>
      </c>
      <c r="C64">
        <f>C9+(4/0.017)*(C10*C50-C25*C51)</f>
        <v>0.41040728466280635</v>
      </c>
      <c r="D64">
        <f>D9+(4/0.017)*(D10*D50-D25*D51)</f>
        <v>0.734517139646272</v>
      </c>
      <c r="E64">
        <f>E9+(4/0.017)*(E10*E50-E25*E51)</f>
        <v>-0.25365248355194964</v>
      </c>
      <c r="F64">
        <f>F9+(4/0.017)*(F10*F50-F25*F51)</f>
        <v>-1.6476793753970858</v>
      </c>
    </row>
    <row r="65" spans="1:6" ht="12.75">
      <c r="A65" t="s">
        <v>69</v>
      </c>
      <c r="B65">
        <f>B10+(5/0.017)*(B11*B50-B26*B51)</f>
        <v>-0.44243967611876095</v>
      </c>
      <c r="C65">
        <f>C10+(5/0.017)*(C11*C50-C26*C51)</f>
        <v>-0.6192408823122336</v>
      </c>
      <c r="D65">
        <f>D10+(5/0.017)*(D11*D50-D26*D51)</f>
        <v>0.5837383583017415</v>
      </c>
      <c r="E65">
        <f>E10+(5/0.017)*(E11*E50-E26*E51)</f>
        <v>-0.10815415713869893</v>
      </c>
      <c r="F65">
        <f>F10+(5/0.017)*(F11*F50-F26*F51)</f>
        <v>-2.567086010080036</v>
      </c>
    </row>
    <row r="66" spans="1:6" ht="12.75">
      <c r="A66" t="s">
        <v>70</v>
      </c>
      <c r="B66">
        <f>B11+(6/0.017)*(B12*B50-B27*B51)</f>
        <v>1.590137996929478</v>
      </c>
      <c r="C66">
        <f>C11+(6/0.017)*(C12*C50-C27*C51)</f>
        <v>0.25619959560811684</v>
      </c>
      <c r="D66">
        <f>D11+(6/0.017)*(D12*D50-D27*D51)</f>
        <v>1.6632290540187318</v>
      </c>
      <c r="E66">
        <f>E11+(6/0.017)*(E12*E50-E27*E51)</f>
        <v>0.5383797214579419</v>
      </c>
      <c r="F66">
        <f>F11+(6/0.017)*(F12*F50-F27*F51)</f>
        <v>12.458313187628827</v>
      </c>
    </row>
    <row r="67" spans="1:6" ht="12.75">
      <c r="A67" t="s">
        <v>71</v>
      </c>
      <c r="B67">
        <f>B12+(7/0.017)*(B13*B50-B28*B51)</f>
        <v>0.2991728128921945</v>
      </c>
      <c r="C67">
        <f>C12+(7/0.017)*(C13*C50-C28*C51)</f>
        <v>0.4539692169328913</v>
      </c>
      <c r="D67">
        <f>D12+(7/0.017)*(D13*D50-D28*D51)</f>
        <v>0.10730427705022773</v>
      </c>
      <c r="E67">
        <f>E12+(7/0.017)*(E13*E50-E28*E51)</f>
        <v>0.3536780741591315</v>
      </c>
      <c r="F67">
        <f>F12+(7/0.017)*(F13*F50-F28*F51)</f>
        <v>0.45988291014815924</v>
      </c>
    </row>
    <row r="68" spans="1:6" ht="12.75">
      <c r="A68" t="s">
        <v>72</v>
      </c>
      <c r="B68">
        <f>B13+(8/0.017)*(B14*B50-B29*B51)</f>
        <v>0.17290402978242492</v>
      </c>
      <c r="C68">
        <f>C13+(8/0.017)*(C14*C50-C29*C51)</f>
        <v>0.14356089854820928</v>
      </c>
      <c r="D68">
        <f>D13+(8/0.017)*(D14*D50-D29*D51)</f>
        <v>-0.0796323404595614</v>
      </c>
      <c r="E68">
        <f>E13+(8/0.017)*(E14*E50-E29*E51)</f>
        <v>0.0052584226998773215</v>
      </c>
      <c r="F68">
        <f>F13+(8/0.017)*(F14*F50-F29*F51)</f>
        <v>0.010988724860335575</v>
      </c>
    </row>
    <row r="69" spans="1:6" ht="12.75">
      <c r="A69" t="s">
        <v>73</v>
      </c>
      <c r="B69">
        <f>B14+(9/0.017)*(B15*B50-B30*B51)</f>
        <v>-0.07074664437715912</v>
      </c>
      <c r="C69">
        <f>C14+(9/0.017)*(C15*C50-C30*C51)</f>
        <v>-0.11176981273739622</v>
      </c>
      <c r="D69">
        <f>D14+(9/0.017)*(D15*D50-D30*D51)</f>
        <v>0.10924256805860835</v>
      </c>
      <c r="E69">
        <f>E14+(9/0.017)*(E15*E50-E30*E51)</f>
        <v>-0.1745913927586846</v>
      </c>
      <c r="F69">
        <f>F14+(9/0.017)*(F15*F50-F30*F51)</f>
        <v>-0.11768845197796741</v>
      </c>
    </row>
    <row r="70" spans="1:6" ht="12.75">
      <c r="A70" t="s">
        <v>74</v>
      </c>
      <c r="B70">
        <f>B15+(10/0.017)*(B16*B50-B31*B51)</f>
        <v>-0.4298195164270789</v>
      </c>
      <c r="C70">
        <f>C15+(10/0.017)*(C16*C50-C31*C51)</f>
        <v>-0.15354233437122566</v>
      </c>
      <c r="D70">
        <f>D15+(10/0.017)*(D16*D50-D31*D51)</f>
        <v>-0.03935083072505598</v>
      </c>
      <c r="E70">
        <f>E15+(10/0.017)*(E16*E50-E31*E51)</f>
        <v>-0.06405297178907045</v>
      </c>
      <c r="F70">
        <f>F15+(10/0.017)*(F16*F50-F31*F51)</f>
        <v>-0.37482138048988234</v>
      </c>
    </row>
    <row r="71" spans="1:6" ht="12.75">
      <c r="A71" t="s">
        <v>75</v>
      </c>
      <c r="B71">
        <f>B16+(11/0.017)*(B17*B50-B32*B51)</f>
        <v>0.04227827292005265</v>
      </c>
      <c r="C71">
        <f>C16+(11/0.017)*(C17*C50-C32*C51)</f>
        <v>0.04695589461681187</v>
      </c>
      <c r="D71">
        <f>D16+(11/0.017)*(D17*D50-D32*D51)</f>
        <v>-0.00986036801203748</v>
      </c>
      <c r="E71">
        <f>E16+(11/0.017)*(E17*E50-E32*E51)</f>
        <v>0.06271879656245094</v>
      </c>
      <c r="F71">
        <f>F16+(11/0.017)*(F17*F50-F32*F51)</f>
        <v>0.012756624049938792</v>
      </c>
    </row>
    <row r="72" spans="1:6" ht="12.75">
      <c r="A72" t="s">
        <v>76</v>
      </c>
      <c r="B72">
        <f>B17+(12/0.017)*(B18*B50-B33*B51)</f>
        <v>0.003498084390843462</v>
      </c>
      <c r="C72">
        <f>C17+(12/0.017)*(C18*C50-C33*C51)</f>
        <v>-0.013375516998247475</v>
      </c>
      <c r="D72">
        <f>D17+(12/0.017)*(D18*D50-D33*D51)</f>
        <v>-0.013744646048942183</v>
      </c>
      <c r="E72">
        <f>E17+(12/0.017)*(E18*E50-E33*E51)</f>
        <v>-0.004529791793819658</v>
      </c>
      <c r="F72">
        <f>F17+(12/0.017)*(F18*F50-F33*F51)</f>
        <v>-0.023941029700845808</v>
      </c>
    </row>
    <row r="73" spans="1:6" ht="12.75">
      <c r="A73" t="s">
        <v>77</v>
      </c>
      <c r="B73">
        <f>B18+(13/0.017)*(B19*B50-B34*B51)</f>
        <v>0.0017529220464322787</v>
      </c>
      <c r="C73">
        <f>C18+(13/0.017)*(C19*C50-C34*C51)</f>
        <v>-0.0003840622458532632</v>
      </c>
      <c r="D73">
        <f>D18+(13/0.017)*(D19*D50-D34*D51)</f>
        <v>0.010376900083191198</v>
      </c>
      <c r="E73">
        <f>E18+(13/0.017)*(E19*E50-E34*E51)</f>
        <v>-0.00884037058041845</v>
      </c>
      <c r="F73">
        <f>F18+(13/0.017)*(F19*F50-F34*F51)</f>
        <v>-0.035232199753043814</v>
      </c>
    </row>
    <row r="74" spans="1:6" ht="12.75">
      <c r="A74" t="s">
        <v>78</v>
      </c>
      <c r="B74">
        <f>B19+(14/0.017)*(B20*B50-B35*B51)</f>
        <v>-0.1992988785230975</v>
      </c>
      <c r="C74">
        <f>C19+(14/0.017)*(C20*C50-C35*C51)</f>
        <v>-0.1811282374864741</v>
      </c>
      <c r="D74">
        <f>D19+(14/0.017)*(D20*D50-D35*D51)</f>
        <v>-0.20243830005750674</v>
      </c>
      <c r="E74">
        <f>E19+(14/0.017)*(E20*E50-E35*E51)</f>
        <v>-0.1928717154834711</v>
      </c>
      <c r="F74">
        <f>F19+(14/0.017)*(F20*F50-F35*F51)</f>
        <v>-0.14348743838511085</v>
      </c>
    </row>
    <row r="75" spans="1:6" ht="12.75">
      <c r="A75" t="s">
        <v>79</v>
      </c>
      <c r="B75" s="49">
        <f>B20</f>
        <v>-0.004632704</v>
      </c>
      <c r="C75" s="49">
        <f>C20</f>
        <v>-0.001070998</v>
      </c>
      <c r="D75" s="49">
        <f>D20</f>
        <v>-0.005227964</v>
      </c>
      <c r="E75" s="49">
        <f>E20</f>
        <v>0.002775744</v>
      </c>
      <c r="F75" s="49">
        <f>F20</f>
        <v>-0.001785538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-136.06449283608012</v>
      </c>
      <c r="C82">
        <f>C22+(2/0.017)*(C8*C51+C23*C50)</f>
        <v>-52.22352207404977</v>
      </c>
      <c r="D82">
        <f>D22+(2/0.017)*(D8*D51+D23*D50)</f>
        <v>22.70106084217273</v>
      </c>
      <c r="E82">
        <f>E22+(2/0.017)*(E8*E51+E23*E50)</f>
        <v>76.98612112038836</v>
      </c>
      <c r="F82">
        <f>F22+(2/0.017)*(F8*F51+F23*F50)</f>
        <v>64.2714683074448</v>
      </c>
    </row>
    <row r="83" spans="1:6" ht="12.75">
      <c r="A83" t="s">
        <v>82</v>
      </c>
      <c r="B83">
        <f>B23+(3/0.017)*(B9*B51+B24*B50)</f>
        <v>1.3598954368272258</v>
      </c>
      <c r="C83">
        <f>C23+(3/0.017)*(C9*C51+C24*C50)</f>
        <v>3.2098189156516432</v>
      </c>
      <c r="D83">
        <f>D23+(3/0.017)*(D9*D51+D24*D50)</f>
        <v>2.6948312367840628</v>
      </c>
      <c r="E83">
        <f>E23+(3/0.017)*(E9*E51+E24*E50)</f>
        <v>0.8162322020291888</v>
      </c>
      <c r="F83">
        <f>F23+(3/0.017)*(F9*F51+F24*F50)</f>
        <v>6.771640422389179</v>
      </c>
    </row>
    <row r="84" spans="1:6" ht="12.75">
      <c r="A84" t="s">
        <v>83</v>
      </c>
      <c r="B84">
        <f>B24+(4/0.017)*(B10*B51+B25*B50)</f>
        <v>1.916248350910068</v>
      </c>
      <c r="C84">
        <f>C24+(4/0.017)*(C10*C51+C25*C50)</f>
        <v>2.7947093378713475</v>
      </c>
      <c r="D84">
        <f>D24+(4/0.017)*(D10*D51+D25*D50)</f>
        <v>2.3489389865165657</v>
      </c>
      <c r="E84">
        <f>E24+(4/0.017)*(E10*E51+E25*E50)</f>
        <v>2.6782139058581746</v>
      </c>
      <c r="F84">
        <f>F24+(4/0.017)*(F10*F51+F25*F50)</f>
        <v>3.2627922809432968</v>
      </c>
    </row>
    <row r="85" spans="1:6" ht="12.75">
      <c r="A85" t="s">
        <v>84</v>
      </c>
      <c r="B85">
        <f>B25+(5/0.017)*(B11*B51+B26*B50)</f>
        <v>0.8482475075562909</v>
      </c>
      <c r="C85">
        <f>C25+(5/0.017)*(C11*C51+C26*C50)</f>
        <v>1.247387666745291</v>
      </c>
      <c r="D85">
        <f>D25+(5/0.017)*(D11*D51+D26*D50)</f>
        <v>0.5359607327308573</v>
      </c>
      <c r="E85">
        <f>E25+(5/0.017)*(E11*E51+E26*E50)</f>
        <v>-0.03085635728665964</v>
      </c>
      <c r="F85">
        <f>F25+(5/0.017)*(F11*F51+F26*F50)</f>
        <v>-0.9442010713100226</v>
      </c>
    </row>
    <row r="86" spans="1:6" ht="12.75">
      <c r="A86" t="s">
        <v>85</v>
      </c>
      <c r="B86">
        <f>B26+(6/0.017)*(B12*B51+B27*B50)</f>
        <v>-0.09725089410436064</v>
      </c>
      <c r="C86">
        <f>C26+(6/0.017)*(C12*C51+C27*C50)</f>
        <v>0.4390498916569172</v>
      </c>
      <c r="D86">
        <f>D26+(6/0.017)*(D12*D51+D27*D50)</f>
        <v>0.6735905630689997</v>
      </c>
      <c r="E86">
        <f>E26+(6/0.017)*(E12*E51+E27*E50)</f>
        <v>-0.031252433244522475</v>
      </c>
      <c r="F86">
        <f>F26+(6/0.017)*(F12*F51+F27*F50)</f>
        <v>1.4276291274481216</v>
      </c>
    </row>
    <row r="87" spans="1:6" ht="12.75">
      <c r="A87" t="s">
        <v>86</v>
      </c>
      <c r="B87">
        <f>B27+(7/0.017)*(B13*B51+B28*B50)</f>
        <v>-0.09525075577988994</v>
      </c>
      <c r="C87">
        <f>C27+(7/0.017)*(C13*C51+C28*C50)</f>
        <v>0.22735869088025226</v>
      </c>
      <c r="D87">
        <f>D27+(7/0.017)*(D13*D51+D28*D50)</f>
        <v>-0.08666415225935031</v>
      </c>
      <c r="E87">
        <f>E27+(7/0.017)*(E13*E51+E28*E50)</f>
        <v>0.06472902378989807</v>
      </c>
      <c r="F87">
        <f>F27+(7/0.017)*(F13*F51+F28*F50)</f>
        <v>0.45405989825471177</v>
      </c>
    </row>
    <row r="88" spans="1:6" ht="12.75">
      <c r="A88" t="s">
        <v>87</v>
      </c>
      <c r="B88">
        <f>B28+(8/0.017)*(B14*B51+B29*B50)</f>
        <v>-0.17576851802051052</v>
      </c>
      <c r="C88">
        <f>C28+(8/0.017)*(C14*C51+C29*C50)</f>
        <v>0.10136198121738903</v>
      </c>
      <c r="D88">
        <f>D28+(8/0.017)*(D14*D51+D29*D50)</f>
        <v>0.14167420317661136</v>
      </c>
      <c r="E88">
        <f>E28+(8/0.017)*(E14*E51+E29*E50)</f>
        <v>0.06870080961172079</v>
      </c>
      <c r="F88">
        <f>F28+(8/0.017)*(F14*F51+F29*F50)</f>
        <v>0.031066550620310128</v>
      </c>
    </row>
    <row r="89" spans="1:6" ht="12.75">
      <c r="A89" t="s">
        <v>88</v>
      </c>
      <c r="B89">
        <f>B29+(9/0.017)*(B15*B51+B30*B50)</f>
        <v>0.1206496229928501</v>
      </c>
      <c r="C89">
        <f>C29+(9/0.017)*(C15*C51+C30*C50)</f>
        <v>0.09795385715609825</v>
      </c>
      <c r="D89">
        <f>D29+(9/0.017)*(D15*D51+D30*D50)</f>
        <v>0.05343400420862632</v>
      </c>
      <c r="E89">
        <f>E29+(9/0.017)*(E15*E51+E30*E50)</f>
        <v>0.0032543178962282726</v>
      </c>
      <c r="F89">
        <f>F29+(9/0.017)*(F15*F51+F30*F50)</f>
        <v>0.011581499306878767</v>
      </c>
    </row>
    <row r="90" spans="1:6" ht="12.75">
      <c r="A90" t="s">
        <v>89</v>
      </c>
      <c r="B90">
        <f>B30+(10/0.017)*(B16*B51+B31*B50)</f>
        <v>0.07485916455421152</v>
      </c>
      <c r="C90">
        <f>C30+(10/0.017)*(C16*C51+C31*C50)</f>
        <v>0.015598355023881712</v>
      </c>
      <c r="D90">
        <f>D30+(10/0.017)*(D16*D51+D31*D50)</f>
        <v>0.11019505334623951</v>
      </c>
      <c r="E90">
        <f>E30+(10/0.017)*(E16*E51+E31*E50)</f>
        <v>0.03659467133976102</v>
      </c>
      <c r="F90">
        <f>F30+(10/0.017)*(F16*F51+F31*F50)</f>
        <v>0.17994401143517874</v>
      </c>
    </row>
    <row r="91" spans="1:6" ht="12.75">
      <c r="A91" t="s">
        <v>90</v>
      </c>
      <c r="B91">
        <f>B31+(11/0.017)*(B17*B51+B32*B50)</f>
        <v>0.017068002146205446</v>
      </c>
      <c r="C91">
        <f>C31+(11/0.017)*(C17*C51+C32*C50)</f>
        <v>0.0004504023193719563</v>
      </c>
      <c r="D91">
        <f>D31+(11/0.017)*(D17*D51+D32*D50)</f>
        <v>-0.013581709618694471</v>
      </c>
      <c r="E91">
        <f>E31+(11/0.017)*(E17*E51+E32*E50)</f>
        <v>-0.008208853029588337</v>
      </c>
      <c r="F91">
        <f>F31+(11/0.017)*(F17*F51+F32*F50)</f>
        <v>0.07206093140147338</v>
      </c>
    </row>
    <row r="92" spans="1:6" ht="12.75">
      <c r="A92" t="s">
        <v>91</v>
      </c>
      <c r="B92">
        <f>B32+(12/0.017)*(B18*B51+B33*B50)</f>
        <v>-0.051763053675974106</v>
      </c>
      <c r="C92">
        <f>C32+(12/0.017)*(C18*C51+C33*C50)</f>
        <v>-0.0036412820452685632</v>
      </c>
      <c r="D92">
        <f>D32+(12/0.017)*(D18*D51+D33*D50)</f>
        <v>0.030685577530600944</v>
      </c>
      <c r="E92">
        <f>E32+(12/0.017)*(E18*E51+E33*E50)</f>
        <v>-0.024820779308524523</v>
      </c>
      <c r="F92">
        <f>F32+(12/0.017)*(F18*F51+F33*F50)</f>
        <v>-0.04334765803676335</v>
      </c>
    </row>
    <row r="93" spans="1:6" ht="12.75">
      <c r="A93" t="s">
        <v>92</v>
      </c>
      <c r="B93">
        <f>B33+(13/0.017)*(B19*B51+B34*B50)</f>
        <v>0.06841206404430167</v>
      </c>
      <c r="C93">
        <f>C33+(13/0.017)*(C19*C51+C34*C50)</f>
        <v>0.06499554231913368</v>
      </c>
      <c r="D93">
        <f>D33+(13/0.017)*(D19*D51+D34*D50)</f>
        <v>0.067079327522101</v>
      </c>
      <c r="E93">
        <f>E33+(13/0.017)*(E19*E51+E34*E50)</f>
        <v>0.06501062895826856</v>
      </c>
      <c r="F93">
        <f>F33+(13/0.017)*(F19*F51+F34*F50)</f>
        <v>0.05755537606546022</v>
      </c>
    </row>
    <row r="94" spans="1:6" ht="12.75">
      <c r="A94" t="s">
        <v>93</v>
      </c>
      <c r="B94">
        <f>B34+(14/0.017)*(B20*B51+B35*B50)</f>
        <v>0.026476257052571808</v>
      </c>
      <c r="C94">
        <f>C34+(14/0.017)*(C20*C51+C35*C50)</f>
        <v>0.011640303542122397</v>
      </c>
      <c r="D94">
        <f>D34+(14/0.017)*(D20*D51+D35*D50)</f>
        <v>0.012742481158039632</v>
      </c>
      <c r="E94">
        <f>E34+(14/0.017)*(E20*E51+E35*E50)</f>
        <v>-0.005033423915697008</v>
      </c>
      <c r="F94">
        <f>F34+(14/0.017)*(F20*F51+F35*F50)</f>
        <v>-0.04442039677776076</v>
      </c>
    </row>
    <row r="95" spans="1:6" ht="12.75">
      <c r="A95" t="s">
        <v>94</v>
      </c>
      <c r="B95" s="49">
        <f>B35</f>
        <v>0.004028526</v>
      </c>
      <c r="C95" s="49">
        <f>C35</f>
        <v>0.0001395362</v>
      </c>
      <c r="D95" s="49">
        <f>D35</f>
        <v>0.001004874</v>
      </c>
      <c r="E95" s="49">
        <f>E35</f>
        <v>-0.001538493</v>
      </c>
      <c r="F95" s="49">
        <f>F35</f>
        <v>0.002149818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2.3200885660022235</v>
      </c>
      <c r="C103">
        <f>C63*10000/C62</f>
        <v>4.402278784938719</v>
      </c>
      <c r="D103">
        <f>D63*10000/D62</f>
        <v>3.261951646335315</v>
      </c>
      <c r="E103">
        <f>E63*10000/E62</f>
        <v>1.652029034269601</v>
      </c>
      <c r="F103">
        <f>F63*10000/F62</f>
        <v>1.946391463588282</v>
      </c>
      <c r="G103">
        <f>AVERAGE(C103:E103)</f>
        <v>3.105419821847878</v>
      </c>
      <c r="H103">
        <f>STDEV(C103:E103)</f>
        <v>1.3817905347128099</v>
      </c>
      <c r="I103">
        <f>(B103*B4+C103*C4+D103*D4+E103*E4+F103*F4)/SUM(B4:F4)</f>
        <v>2.8371814449216375</v>
      </c>
      <c r="K103">
        <f>(LN(H103)+LN(H123))/2-LN(K114*K115^3)</f>
        <v>-3.601359660917126</v>
      </c>
    </row>
    <row r="104" spans="1:11" ht="12.75">
      <c r="A104" t="s">
        <v>68</v>
      </c>
      <c r="B104">
        <f>B64*10000/B62</f>
        <v>-0.8138320963849384</v>
      </c>
      <c r="C104">
        <f>C64*10000/C62</f>
        <v>0.41040767895522506</v>
      </c>
      <c r="D104">
        <f>D64*10000/D62</f>
        <v>0.7345094547371195</v>
      </c>
      <c r="E104">
        <f>E64*10000/E62</f>
        <v>-0.25365400825804535</v>
      </c>
      <c r="F104">
        <f>F64*10000/F62</f>
        <v>-1.6477026569953972</v>
      </c>
      <c r="G104">
        <f>AVERAGE(C104:E104)</f>
        <v>0.2970877084780997</v>
      </c>
      <c r="H104">
        <f>STDEV(C104:E104)</f>
        <v>0.5037338773413513</v>
      </c>
      <c r="I104">
        <f>(B104*B4+C104*C4+D104*D4+E104*E4+F104*F4)/SUM(B4:F4)</f>
        <v>-0.1233815115675832</v>
      </c>
      <c r="K104">
        <f>(LN(H104)+LN(H124))/2-LN(K114*K115^4)</f>
        <v>-4.362302635871382</v>
      </c>
    </row>
    <row r="105" spans="1:11" ht="12.75">
      <c r="A105" t="s">
        <v>69</v>
      </c>
      <c r="B105">
        <f>B65*10000/B62</f>
        <v>-0.4424386302199455</v>
      </c>
      <c r="C105">
        <f>C65*10000/C62</f>
        <v>-0.6192414772382848</v>
      </c>
      <c r="D105">
        <f>D65*10000/D62</f>
        <v>0.583732250920429</v>
      </c>
      <c r="E105">
        <f>E65*10000/E62</f>
        <v>-0.10815480725377116</v>
      </c>
      <c r="F105">
        <f>F65*10000/F62</f>
        <v>-2.5671222828320106</v>
      </c>
      <c r="G105">
        <f>AVERAGE(C105:E105)</f>
        <v>-0.04788801119054232</v>
      </c>
      <c r="H105">
        <f>STDEV(C105:E105)</f>
        <v>0.6037470601922744</v>
      </c>
      <c r="I105">
        <f>(B105*B4+C105*C4+D105*D4+E105*E4+F105*F4)/SUM(B4:F4)</f>
        <v>-0.4417194867799981</v>
      </c>
      <c r="K105">
        <f>(LN(H105)+LN(H125))/2-LN(K114*K115^5)</f>
        <v>-3.170989714881348</v>
      </c>
    </row>
    <row r="106" spans="1:11" ht="12.75">
      <c r="A106" t="s">
        <v>70</v>
      </c>
      <c r="B106">
        <f>B66*10000/B62</f>
        <v>1.5901342379459664</v>
      </c>
      <c r="C106">
        <f>C66*10000/C62</f>
        <v>0.25619984174789556</v>
      </c>
      <c r="D106">
        <f>D66*10000/D62</f>
        <v>1.6632116524313623</v>
      </c>
      <c r="E106">
        <f>E66*10000/E62</f>
        <v>0.5383829576606064</v>
      </c>
      <c r="F106">
        <f>F66*10000/F62</f>
        <v>12.458489222752895</v>
      </c>
      <c r="G106">
        <f>AVERAGE(C106:E106)</f>
        <v>0.8192648172799547</v>
      </c>
      <c r="H106">
        <f>STDEV(C106:E106)</f>
        <v>0.7443732418270484</v>
      </c>
      <c r="I106">
        <f>(B106*B4+C106*C4+D106*D4+E106*E4+F106*F4)/SUM(B4:F4)</f>
        <v>2.4864022423291754</v>
      </c>
      <c r="K106">
        <f>(LN(H106)+LN(H126))/2-LN(K114*K115^6)</f>
        <v>-2.7645321710864126</v>
      </c>
    </row>
    <row r="107" spans="1:11" ht="12.75">
      <c r="A107" t="s">
        <v>71</v>
      </c>
      <c r="B107">
        <f>B67*10000/B62</f>
        <v>0.29917210566698954</v>
      </c>
      <c r="C107">
        <f>C67*10000/C62</f>
        <v>0.4539696530767592</v>
      </c>
      <c r="D107">
        <f>D67*10000/D62</f>
        <v>0.10730315437578448</v>
      </c>
      <c r="E107">
        <f>E67*10000/E62</f>
        <v>0.3536802001194534</v>
      </c>
      <c r="F107">
        <f>F67*10000/F62</f>
        <v>0.4598894082626251</v>
      </c>
      <c r="G107">
        <f>AVERAGE(C107:E107)</f>
        <v>0.30498433585733237</v>
      </c>
      <c r="H107">
        <f>STDEV(C107:E107)</f>
        <v>0.17838968783978057</v>
      </c>
      <c r="I107">
        <f>(B107*B4+C107*C4+D107*D4+E107*E4+F107*F4)/SUM(B4:F4)</f>
        <v>0.32486984571673616</v>
      </c>
      <c r="K107">
        <f>(LN(H107)+LN(H127))/2-LN(K114*K115^7)</f>
        <v>-3.3008042665734725</v>
      </c>
    </row>
    <row r="108" spans="1:9" ht="12.75">
      <c r="A108" t="s">
        <v>72</v>
      </c>
      <c r="B108">
        <f>B68*10000/B62</f>
        <v>0.17290362104846704</v>
      </c>
      <c r="C108">
        <f>C68*10000/C62</f>
        <v>0.14356103647211083</v>
      </c>
      <c r="D108">
        <f>D68*10000/D62</f>
        <v>-0.07963150730364303</v>
      </c>
      <c r="E108">
        <f>E68*10000/E62</f>
        <v>0.005258454308277255</v>
      </c>
      <c r="F108">
        <f>F68*10000/F62</f>
        <v>0.010988880130275816</v>
      </c>
      <c r="G108">
        <f>AVERAGE(C108:E108)</f>
        <v>0.023062661158915018</v>
      </c>
      <c r="H108">
        <f>STDEV(C108:E108)</f>
        <v>0.11265642562880367</v>
      </c>
      <c r="I108">
        <f>(B108*B4+C108*C4+D108*D4+E108*E4+F108*F4)/SUM(B4:F4)</f>
        <v>0.043115451862475236</v>
      </c>
    </row>
    <row r="109" spans="1:9" ht="12.75">
      <c r="A109" t="s">
        <v>73</v>
      </c>
      <c r="B109">
        <f>B69*10000/B62</f>
        <v>-0.07074647713666161</v>
      </c>
      <c r="C109">
        <f>C69*10000/C62</f>
        <v>-0.1117699201185063</v>
      </c>
      <c r="D109">
        <f>D69*10000/D62</f>
        <v>0.1092414251047332</v>
      </c>
      <c r="E109">
        <f>E69*10000/E62</f>
        <v>-0.17459244222824655</v>
      </c>
      <c r="F109">
        <f>F69*10000/F62</f>
        <v>-0.1176901149078467</v>
      </c>
      <c r="G109">
        <f>AVERAGE(C109:E109)</f>
        <v>-0.059040312414006556</v>
      </c>
      <c r="H109">
        <f>STDEV(C109:E109)</f>
        <v>0.14908294573089745</v>
      </c>
      <c r="I109">
        <f>(B109*B4+C109*C4+D109*D4+E109*E4+F109*F4)/SUM(B4:F4)</f>
        <v>-0.06857830669020991</v>
      </c>
    </row>
    <row r="110" spans="1:11" ht="12.75">
      <c r="A110" t="s">
        <v>74</v>
      </c>
      <c r="B110">
        <f>B70*10000/B62</f>
        <v>-0.4298185003615058</v>
      </c>
      <c r="C110">
        <f>C70*10000/C62</f>
        <v>-0.1535424818846365</v>
      </c>
      <c r="D110">
        <f>D70*10000/D62</f>
        <v>-0.0393504190157263</v>
      </c>
      <c r="E110">
        <f>E70*10000/E62</f>
        <v>-0.06405335681174071</v>
      </c>
      <c r="F110">
        <f>F70*10000/F62</f>
        <v>-0.3748266766906781</v>
      </c>
      <c r="G110">
        <f>AVERAGE(C110:E110)</f>
        <v>-0.08564875257070119</v>
      </c>
      <c r="H110">
        <f>STDEV(C110:E110)</f>
        <v>0.060081009013280395</v>
      </c>
      <c r="I110">
        <f>(B110*B4+C110*C4+D110*D4+E110*E4+F110*F4)/SUM(B4:F4)</f>
        <v>-0.17404285146989257</v>
      </c>
      <c r="K110">
        <f>EXP(AVERAGE(K103:K107))</f>
        <v>0.03206475940166776</v>
      </c>
    </row>
    <row r="111" spans="1:9" ht="12.75">
      <c r="A111" t="s">
        <v>75</v>
      </c>
      <c r="B111">
        <f>B71*10000/B62</f>
        <v>0.04227817297694639</v>
      </c>
      <c r="C111">
        <f>C71*10000/C62</f>
        <v>0.04695593972895767</v>
      </c>
      <c r="D111">
        <f>D71*10000/D62</f>
        <v>-0.009860264847620624</v>
      </c>
      <c r="E111">
        <f>E71*10000/E62</f>
        <v>0.06271917356538856</v>
      </c>
      <c r="F111">
        <f>F71*10000/F62</f>
        <v>0.0127568043001752</v>
      </c>
      <c r="G111">
        <f>AVERAGE(C111:E111)</f>
        <v>0.033271616148908535</v>
      </c>
      <c r="H111">
        <f>STDEV(C111:E111)</f>
        <v>0.03817576788971723</v>
      </c>
      <c r="I111">
        <f>(B111*B4+C111*C4+D111*D4+E111*E4+F111*F4)/SUM(B4:F4)</f>
        <v>0.03183254284607801</v>
      </c>
    </row>
    <row r="112" spans="1:9" ht="12.75">
      <c r="A112" t="s">
        <v>76</v>
      </c>
      <c r="B112">
        <f>B72*10000/B62</f>
        <v>0.003498076121597917</v>
      </c>
      <c r="C112">
        <f>C72*10000/C62</f>
        <v>-0.0133755298485675</v>
      </c>
      <c r="D112">
        <f>D72*10000/D62</f>
        <v>-0.013744502245141677</v>
      </c>
      <c r="E112">
        <f>E72*10000/E62</f>
        <v>-0.004529819022416294</v>
      </c>
      <c r="F112">
        <f>F72*10000/F62</f>
        <v>-0.023941367985978814</v>
      </c>
      <c r="G112">
        <f>AVERAGE(C112:E112)</f>
        <v>-0.010549950372041823</v>
      </c>
      <c r="H112">
        <f>STDEV(C112:E112)</f>
        <v>0.005216849744569657</v>
      </c>
      <c r="I112">
        <f>(B112*B4+C112*C4+D112*D4+E112*E4+F112*F4)/SUM(B4:F4)</f>
        <v>-0.010310482745678426</v>
      </c>
    </row>
    <row r="113" spans="1:9" ht="12.75">
      <c r="A113" t="s">
        <v>77</v>
      </c>
      <c r="B113">
        <f>B73*10000/B62</f>
        <v>0.001752917902637789</v>
      </c>
      <c r="C113">
        <f>C73*10000/C62</f>
        <v>-0.00038406261483509544</v>
      </c>
      <c r="D113">
        <f>D73*10000/D62</f>
        <v>0.010376791514540965</v>
      </c>
      <c r="E113">
        <f>E73*10000/E62</f>
        <v>-0.008840423719921456</v>
      </c>
      <c r="F113">
        <f>F73*10000/F62</f>
        <v>-0.035232697581647196</v>
      </c>
      <c r="G113">
        <f>AVERAGE(C113:E113)</f>
        <v>0.0003841017265948047</v>
      </c>
      <c r="H113">
        <f>STDEV(C113:E113)</f>
        <v>0.009631609298735957</v>
      </c>
      <c r="I113">
        <f>(B113*B4+C113*C4+D113*D4+E113*E4+F113*F4)/SUM(B4:F4)</f>
        <v>-0.004179130656152325</v>
      </c>
    </row>
    <row r="114" spans="1:11" ht="12.75">
      <c r="A114" t="s">
        <v>78</v>
      </c>
      <c r="B114">
        <f>B74*10000/B62</f>
        <v>-0.19929840739342217</v>
      </c>
      <c r="C114">
        <f>C74*10000/C62</f>
        <v>-0.18112841150261252</v>
      </c>
      <c r="D114">
        <f>D74*10000/D62</f>
        <v>-0.20243618204029384</v>
      </c>
      <c r="E114">
        <f>E74*10000/E62</f>
        <v>-0.19287287483612622</v>
      </c>
      <c r="F114">
        <f>F74*10000/F62</f>
        <v>-0.14348946585292596</v>
      </c>
      <c r="G114">
        <f>AVERAGE(C114:E114)</f>
        <v>-0.19214582279301087</v>
      </c>
      <c r="H114">
        <f>STDEV(C114:E114)</f>
        <v>0.010672475103117206</v>
      </c>
      <c r="I114">
        <f>(B114*B4+C114*C4+D114*D4+E114*E4+F114*F4)/SUM(B4:F4)</f>
        <v>-0.18667399669309348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-0.004632693048586988</v>
      </c>
      <c r="C115">
        <f>C75*10000/C62</f>
        <v>-0.0010709990289446793</v>
      </c>
      <c r="D115">
        <f>D75*10000/D62</f>
        <v>-0.005227909302258826</v>
      </c>
      <c r="E115">
        <f>E75*10000/E62</f>
        <v>0.0027757606850083143</v>
      </c>
      <c r="F115">
        <f>F75*10000/F62</f>
        <v>-0.0017855632295313679</v>
      </c>
      <c r="G115">
        <f>AVERAGE(C115:E115)</f>
        <v>-0.0011743825487317303</v>
      </c>
      <c r="H115">
        <f>STDEV(C115:E115)</f>
        <v>0.004002836423137082</v>
      </c>
      <c r="I115">
        <f>(B115*B4+C115*C4+D115*D4+E115*E4+F115*F4)/SUM(B4:F4)</f>
        <v>-0.001755774709204588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-136.06417118840798</v>
      </c>
      <c r="C122">
        <f>C82*10000/C62</f>
        <v>-52.223572246986755</v>
      </c>
      <c r="D122">
        <f>D82*10000/D62</f>
        <v>22.700823331594933</v>
      </c>
      <c r="E122">
        <f>E82*10000/E62</f>
        <v>76.98658388427111</v>
      </c>
      <c r="F122">
        <f>F82*10000/F62</f>
        <v>64.27237645895192</v>
      </c>
      <c r="G122">
        <f>AVERAGE(C122:E122)</f>
        <v>15.821278322959763</v>
      </c>
      <c r="H122">
        <f>STDEV(C122:E122)</f>
        <v>64.8792125145673</v>
      </c>
      <c r="I122">
        <f>(B122*B4+C122*C4+D122*D4+E122*E4+F122*F4)/SUM(B4:F4)</f>
        <v>0.34236831277786556</v>
      </c>
    </row>
    <row r="123" spans="1:9" ht="12.75">
      <c r="A123" t="s">
        <v>82</v>
      </c>
      <c r="B123">
        <f>B83*10000/B62</f>
        <v>1.359892222122254</v>
      </c>
      <c r="C123">
        <f>C83*10000/C62</f>
        <v>3.209821999435268</v>
      </c>
      <c r="D123">
        <f>D83*10000/D62</f>
        <v>2.69480304202574</v>
      </c>
      <c r="E123">
        <f>E83*10000/E62</f>
        <v>0.816237108404228</v>
      </c>
      <c r="F123">
        <f>F83*10000/F62</f>
        <v>6.771736105211079</v>
      </c>
      <c r="G123">
        <f>AVERAGE(C123:E123)</f>
        <v>2.240287383288412</v>
      </c>
      <c r="H123">
        <f>STDEV(C123:E123)</f>
        <v>1.25986131009373</v>
      </c>
      <c r="I123">
        <f>(B123*B4+C123*C4+D123*D4+E123*E4+F123*F4)/SUM(B4:F4)</f>
        <v>2.718920642001923</v>
      </c>
    </row>
    <row r="124" spans="1:9" ht="12.75">
      <c r="A124" t="s">
        <v>83</v>
      </c>
      <c r="B124">
        <f>B84*10000/B62</f>
        <v>1.9162438210227444</v>
      </c>
      <c r="C124">
        <f>C84*10000/C62</f>
        <v>2.7947120228448985</v>
      </c>
      <c r="D124">
        <f>D84*10000/D62</f>
        <v>2.3489144106670152</v>
      </c>
      <c r="E124">
        <f>E84*10000/E62</f>
        <v>2.6782300046127014</v>
      </c>
      <c r="F124">
        <f>F84*10000/F62</f>
        <v>3.2628383839778996</v>
      </c>
      <c r="G124">
        <f>AVERAGE(C124:E124)</f>
        <v>2.607285479374872</v>
      </c>
      <c r="H124">
        <f>STDEV(C124:E124)</f>
        <v>0.23121142273207995</v>
      </c>
      <c r="I124">
        <f>(B124*B4+C124*C4+D124*D4+E124*E4+F124*F4)/SUM(B4:F4)</f>
        <v>2.595085632052196</v>
      </c>
    </row>
    <row r="125" spans="1:9" ht="12.75">
      <c r="A125" t="s">
        <v>84</v>
      </c>
      <c r="B125">
        <f>B85*10000/B62</f>
        <v>0.8482455023539746</v>
      </c>
      <c r="C125">
        <f>C85*10000/C62</f>
        <v>1.2473888651536005</v>
      </c>
      <c r="D125">
        <f>D85*10000/D62</f>
        <v>0.5359551252244861</v>
      </c>
      <c r="E125">
        <f>E85*10000/E62</f>
        <v>-0.030856542764347017</v>
      </c>
      <c r="F125">
        <f>F85*10000/F62</f>
        <v>-0.944214412807401</v>
      </c>
      <c r="G125">
        <f>AVERAGE(C125:E125)</f>
        <v>0.5841624825379131</v>
      </c>
      <c r="H125">
        <f>STDEV(C125:E125)</f>
        <v>0.6404848106631322</v>
      </c>
      <c r="I125">
        <f>(B125*B4+C125*C4+D125*D4+E125*E4+F125*F4)/SUM(B4:F4)</f>
        <v>0.4181069624511006</v>
      </c>
    </row>
    <row r="126" spans="1:9" ht="12.75">
      <c r="A126" t="s">
        <v>85</v>
      </c>
      <c r="B126">
        <f>B86*10000/B62</f>
        <v>-0.09725066420952878</v>
      </c>
      <c r="C126">
        <f>C86*10000/C62</f>
        <v>0.43905031346727535</v>
      </c>
      <c r="D126">
        <f>D86*10000/D62</f>
        <v>0.6735835156061104</v>
      </c>
      <c r="E126">
        <f>E86*10000/E62</f>
        <v>-0.03125262110302402</v>
      </c>
      <c r="F126">
        <f>F86*10000/F62</f>
        <v>1.4276492997512888</v>
      </c>
      <c r="G126">
        <f>AVERAGE(C126:E126)</f>
        <v>0.36046040265678725</v>
      </c>
      <c r="H126">
        <f>STDEV(C126:E126)</f>
        <v>0.3589300425760774</v>
      </c>
      <c r="I126">
        <f>(B126*B4+C126*C4+D126*D4+E126*E4+F126*F4)/SUM(B4:F4)</f>
        <v>0.43698536526534654</v>
      </c>
    </row>
    <row r="127" spans="1:9" ht="12.75">
      <c r="A127" t="s">
        <v>86</v>
      </c>
      <c r="B127">
        <f>B87*10000/B62</f>
        <v>-0.09525053061325589</v>
      </c>
      <c r="C127">
        <f>C87*10000/C62</f>
        <v>0.2273589093115801</v>
      </c>
      <c r="D127">
        <f>D87*10000/D62</f>
        <v>-0.08666324553287527</v>
      </c>
      <c r="E127">
        <f>E87*10000/E62</f>
        <v>0.06472941287631963</v>
      </c>
      <c r="F127">
        <f>F87*10000/F62</f>
        <v>0.4540663140904128</v>
      </c>
      <c r="G127">
        <f>AVERAGE(C127:E127)</f>
        <v>0.06847502555167483</v>
      </c>
      <c r="H127">
        <f>STDEV(C127:E127)</f>
        <v>0.15704458170858396</v>
      </c>
      <c r="I127">
        <f>(B127*B4+C127*C4+D127*D4+E127*E4+F127*F4)/SUM(B4:F4)</f>
        <v>0.09638010031243716</v>
      </c>
    </row>
    <row r="128" spans="1:9" ht="12.75">
      <c r="A128" t="s">
        <v>87</v>
      </c>
      <c r="B128">
        <f>B88*10000/B62</f>
        <v>-0.1757681025150875</v>
      </c>
      <c r="C128">
        <f>C88*10000/C62</f>
        <v>0.10136207859933676</v>
      </c>
      <c r="D128">
        <f>D88*10000/D62</f>
        <v>0.1416727209057127</v>
      </c>
      <c r="E128">
        <f>E88*10000/E62</f>
        <v>0.06870122257256284</v>
      </c>
      <c r="F128">
        <f>F88*10000/F62</f>
        <v>0.031066989588572562</v>
      </c>
      <c r="G128">
        <f>AVERAGE(C128:E128)</f>
        <v>0.1039120073592041</v>
      </c>
      <c r="H128">
        <f>STDEV(C128:E128)</f>
        <v>0.03655251694147095</v>
      </c>
      <c r="I128">
        <f>(B128*B4+C128*C4+D128*D4+E128*E4+F128*F4)/SUM(B4:F4)</f>
        <v>0.05376206949836828</v>
      </c>
    </row>
    <row r="129" spans="1:9" ht="12.75">
      <c r="A129" t="s">
        <v>88</v>
      </c>
      <c r="B129">
        <f>B89*10000/B62</f>
        <v>0.12064933778493457</v>
      </c>
      <c r="C129">
        <f>C89*10000/C62</f>
        <v>0.09795395126374376</v>
      </c>
      <c r="D129">
        <f>D89*10000/D62</f>
        <v>0.05343344515364199</v>
      </c>
      <c r="E129">
        <f>E89*10000/E62</f>
        <v>0.0032543374579461957</v>
      </c>
      <c r="F129">
        <f>F89*10000/F62</f>
        <v>0.011581662952681909</v>
      </c>
      <c r="G129">
        <f>AVERAGE(C129:E129)</f>
        <v>0.05154724462511065</v>
      </c>
      <c r="H129">
        <f>STDEV(C129:E129)</f>
        <v>0.04737797513684155</v>
      </c>
      <c r="I129">
        <f>(B129*B4+C129*C4+D129*D4+E129*E4+F129*F4)/SUM(B4:F4)</f>
        <v>0.05619586863276332</v>
      </c>
    </row>
    <row r="130" spans="1:9" ht="12.75">
      <c r="A130" t="s">
        <v>89</v>
      </c>
      <c r="B130">
        <f>B90*10000/B62</f>
        <v>0.07485898759198197</v>
      </c>
      <c r="C130">
        <f>C90*10000/C62</f>
        <v>0.015598370009758816</v>
      </c>
      <c r="D130">
        <f>D90*10000/D62</f>
        <v>0.11019390042695647</v>
      </c>
      <c r="E130">
        <f>E90*10000/E62</f>
        <v>0.036594891310477176</v>
      </c>
      <c r="F130">
        <f>F90*10000/F62</f>
        <v>0.1799465540319092</v>
      </c>
      <c r="G130">
        <f>AVERAGE(C130:E130)</f>
        <v>0.05412905391573083</v>
      </c>
      <c r="H130">
        <f>STDEV(C130:E130)</f>
        <v>0.04967558492286071</v>
      </c>
      <c r="I130">
        <f>(B130*B4+C130*C4+D130*D4+E130*E4+F130*F4)/SUM(B4:F4)</f>
        <v>0.07393759754913086</v>
      </c>
    </row>
    <row r="131" spans="1:9" ht="12.75">
      <c r="A131" t="s">
        <v>90</v>
      </c>
      <c r="B131">
        <f>B91*10000/B62</f>
        <v>0.017067961798550864</v>
      </c>
      <c r="C131">
        <f>C91*10000/C62</f>
        <v>0.0004504027520889829</v>
      </c>
      <c r="D131">
        <f>D91*10000/D62</f>
        <v>-0.013581567519621597</v>
      </c>
      <c r="E131">
        <f>E91*10000/E62</f>
        <v>-0.008208902373036814</v>
      </c>
      <c r="F131">
        <f>F91*10000/F62</f>
        <v>0.07206194961756801</v>
      </c>
      <c r="G131">
        <f>AVERAGE(C131:E131)</f>
        <v>-0.0071133557135231425</v>
      </c>
      <c r="H131">
        <f>STDEV(C131:E131)</f>
        <v>0.007079845640190261</v>
      </c>
      <c r="I131">
        <f>(B131*B4+C131*C4+D131*D4+E131*E4+F131*F4)/SUM(B4:F4)</f>
        <v>0.006965107237233114</v>
      </c>
    </row>
    <row r="132" spans="1:9" ht="12.75">
      <c r="A132" t="s">
        <v>91</v>
      </c>
      <c r="B132">
        <f>B92*10000/B62</f>
        <v>-0.051762931311458794</v>
      </c>
      <c r="C132">
        <f>C92*10000/C62</f>
        <v>-0.0036412855435736823</v>
      </c>
      <c r="D132">
        <f>D92*10000/D62</f>
        <v>0.030685256481760983</v>
      </c>
      <c r="E132">
        <f>E92*10000/E62</f>
        <v>-0.02482092850632847</v>
      </c>
      <c r="F132">
        <f>F92*10000/F62</f>
        <v>-0.043348270536244266</v>
      </c>
      <c r="G132">
        <f>AVERAGE(C132:E132)</f>
        <v>0.0007410141439529427</v>
      </c>
      <c r="H132">
        <f>STDEV(C132:E132)</f>
        <v>0.02801138261308202</v>
      </c>
      <c r="I132">
        <f>(B132*B4+C132*C4+D132*D4+E132*E4+F132*F4)/SUM(B4:F4)</f>
        <v>-0.012739547098239814</v>
      </c>
    </row>
    <row r="133" spans="1:9" ht="12.75">
      <c r="A133" t="s">
        <v>92</v>
      </c>
      <c r="B133">
        <f>B93*10000/B62</f>
        <v>0.06841190232260128</v>
      </c>
      <c r="C133">
        <f>C93*10000/C62</f>
        <v>0.06499560476259057</v>
      </c>
      <c r="D133">
        <f>D93*10000/D62</f>
        <v>0.06707862570248346</v>
      </c>
      <c r="E133">
        <f>E93*10000/E62</f>
        <v>0.0650110197374199</v>
      </c>
      <c r="F133">
        <f>F93*10000/F62</f>
        <v>0.057556189319037485</v>
      </c>
      <c r="G133">
        <f>AVERAGE(C133:E133)</f>
        <v>0.06569508340083131</v>
      </c>
      <c r="H133">
        <f>STDEV(C133:E133)</f>
        <v>0.0011982075699590354</v>
      </c>
      <c r="I133">
        <f>(B133*B4+C133*C4+D133*D4+E133*E4+F133*F4)/SUM(B4:F4)</f>
        <v>0.06499962913717491</v>
      </c>
    </row>
    <row r="134" spans="1:9" ht="12.75">
      <c r="A134" t="s">
        <v>93</v>
      </c>
      <c r="B134">
        <f>B94*10000/B62</f>
        <v>0.02647619446441034</v>
      </c>
      <c r="C134">
        <f>C94*10000/C62</f>
        <v>0.011640314725363069</v>
      </c>
      <c r="D134">
        <f>D94*10000/D62</f>
        <v>0.012742347839421466</v>
      </c>
      <c r="E134">
        <f>E94*10000/E62</f>
        <v>-0.005033454171628348</v>
      </c>
      <c r="F134">
        <f>F94*10000/F62</f>
        <v>-0.04442102443496765</v>
      </c>
      <c r="G134">
        <f>AVERAGE(C134:E134)</f>
        <v>0.006449736131052063</v>
      </c>
      <c r="H134">
        <f>STDEV(C134:E134)</f>
        <v>0.00995998814717168</v>
      </c>
      <c r="I134">
        <f>(B134*B4+C134*C4+D134*D4+E134*E4+F134*F4)/SUM(B4:F4)</f>
        <v>0.002544195482615618</v>
      </c>
    </row>
    <row r="135" spans="1:9" ht="12.75">
      <c r="A135" t="s">
        <v>94</v>
      </c>
      <c r="B135">
        <f>B95*10000/B62</f>
        <v>0.004028516476824754</v>
      </c>
      <c r="C135">
        <f>C95*10000/C62</f>
        <v>0.00013953633405723495</v>
      </c>
      <c r="D135">
        <f>D95*10000/D62</f>
        <v>0.0010048634864735172</v>
      </c>
      <c r="E135">
        <f>E95*10000/E62</f>
        <v>-0.0015385022478875917</v>
      </c>
      <c r="F135">
        <f>F95*10000/F62</f>
        <v>0.0021498483767831687</v>
      </c>
      <c r="G135">
        <f>AVERAGE(C135:E135)</f>
        <v>-0.00013136747578561316</v>
      </c>
      <c r="H135">
        <f>STDEV(C135:E135)</f>
        <v>0.0012931430587220748</v>
      </c>
      <c r="I135">
        <f>(B135*B4+C135*C4+D135*D4+E135*E4+F135*F4)/SUM(B4:F4)</f>
        <v>0.0007746811688707451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2005-08-16T13:22:36Z</cp:lastPrinted>
  <dcterms:created xsi:type="dcterms:W3CDTF">2005-08-16T13:22:36Z</dcterms:created>
  <dcterms:modified xsi:type="dcterms:W3CDTF">2005-08-16T16:31:59Z</dcterms:modified>
  <cp:category/>
  <cp:version/>
  <cp:contentType/>
  <cp:contentStatus/>
</cp:coreProperties>
</file>