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<sst xmlns="http://schemas.openxmlformats.org/spreadsheetml/2006/main" count="204" uniqueCount="98">
  <si>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31/08/2005       10:45:00</t>
  </si>
  <si>
    <t>LISSNER</t>
  </si>
  <si>
    <t>HCMQAP648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</si>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</sst>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0964703"/>
        <c:axId val="11811416"/>
      </c:lineChart>
      <c:catAx>
        <c:axId val="609647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11416"/>
        <c:crosses val="autoZero"/>
        <c:auto val="1"/>
        <c:lblOffset val="100"/>
        <c:noMultiLvlLbl val="0"/>
      </c:catAx>
      <c:valAx>
        <c:axId val="11811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6470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-0.003758</v>
      </c>
      <c r="D4" s="12">
        <v>-0.003756</v>
      </c>
      <c r="E4" s="12">
        <v>-0.003757</v>
      </c>
      <c r="F4" s="24">
        <v>-0.002083</v>
      </c>
      <c r="G4" s="34">
        <v>-0.011711</v>
      </c>
    </row>
    <row r="5" spans="1:7" ht="12.75" thickBot="1">
      <c r="A5" s="44" t="s">
        <v>13</v>
      </c>
      <c r="B5" s="45">
        <v>0.250792</v>
      </c>
      <c r="C5" s="46">
        <v>-0.001261</v>
      </c>
      <c r="D5" s="46">
        <v>0.572912</v>
      </c>
      <c r="E5" s="46">
        <v>0.32451</v>
      </c>
      <c r="F5" s="47">
        <v>-1.968491</v>
      </c>
      <c r="G5" s="48">
        <v>0.486437</v>
      </c>
    </row>
    <row r="6" spans="1:7" ht="12.75" thickTop="1">
      <c r="A6" s="6" t="s">
        <v>14</v>
      </c>
      <c r="B6" s="39">
        <v>-10.39657</v>
      </c>
      <c r="C6" s="40">
        <v>15.44607</v>
      </c>
      <c r="D6" s="40">
        <v>-12.30972</v>
      </c>
      <c r="E6" s="40">
        <v>105.9899</v>
      </c>
      <c r="F6" s="41">
        <v>-185.5074</v>
      </c>
      <c r="G6" s="42">
        <v>0.00517868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-6.248161</v>
      </c>
      <c r="C8" s="13">
        <v>-2.295301</v>
      </c>
      <c r="D8" s="13">
        <v>-1.661365</v>
      </c>
      <c r="E8" s="13">
        <v>-2.350015</v>
      </c>
      <c r="F8" s="25">
        <v>-7.179497</v>
      </c>
      <c r="G8" s="35">
        <v>-3.379951</v>
      </c>
    </row>
    <row r="9" spans="1:7" ht="12">
      <c r="A9" s="20" t="s">
        <v>17</v>
      </c>
      <c r="B9" s="29">
        <v>-1.141862</v>
      </c>
      <c r="C9" s="13">
        <v>0.1967483</v>
      </c>
      <c r="D9" s="13">
        <v>1.057386</v>
      </c>
      <c r="E9" s="13">
        <v>-0.6945085</v>
      </c>
      <c r="F9" s="25">
        <v>-0.1249918</v>
      </c>
      <c r="G9" s="35">
        <v>-0.04737236</v>
      </c>
    </row>
    <row r="10" spans="1:7" ht="12">
      <c r="A10" s="20" t="s">
        <v>18</v>
      </c>
      <c r="B10" s="29">
        <v>1.157709</v>
      </c>
      <c r="C10" s="13">
        <v>1.067812</v>
      </c>
      <c r="D10" s="13">
        <v>-0.2931901</v>
      </c>
      <c r="E10" s="13">
        <v>0.2744042</v>
      </c>
      <c r="F10" s="25">
        <v>-1.005605</v>
      </c>
      <c r="G10" s="35">
        <v>0.2859579</v>
      </c>
    </row>
    <row r="11" spans="1:7" ht="12">
      <c r="A11" s="21" t="s">
        <v>19</v>
      </c>
      <c r="B11" s="31">
        <v>1.903304</v>
      </c>
      <c r="C11" s="15">
        <v>0.1709944</v>
      </c>
      <c r="D11" s="15">
        <v>1.663982</v>
      </c>
      <c r="E11" s="15">
        <v>0.7495023</v>
      </c>
      <c r="F11" s="27">
        <v>12.69607</v>
      </c>
      <c r="G11" s="37">
        <v>2.591001</v>
      </c>
    </row>
    <row r="12" spans="1:7" ht="12">
      <c r="A12" s="20" t="s">
        <v>20</v>
      </c>
      <c r="B12" s="29">
        <v>-0.1132772</v>
      </c>
      <c r="C12" s="13">
        <v>0.491721</v>
      </c>
      <c r="D12" s="13">
        <v>0.1345564</v>
      </c>
      <c r="E12" s="13">
        <v>-0.1327318</v>
      </c>
      <c r="F12" s="25">
        <v>-0.362073</v>
      </c>
      <c r="G12" s="35">
        <v>0.05404953</v>
      </c>
    </row>
    <row r="13" spans="1:7" ht="12">
      <c r="A13" s="20" t="s">
        <v>21</v>
      </c>
      <c r="B13" s="29">
        <v>-0.005498974</v>
      </c>
      <c r="C13" s="13">
        <v>-0.02283638</v>
      </c>
      <c r="D13" s="13">
        <v>0.1832343</v>
      </c>
      <c r="E13" s="13">
        <v>-0.06593341</v>
      </c>
      <c r="F13" s="25">
        <v>-0.0929687</v>
      </c>
      <c r="G13" s="35">
        <v>0.009516242</v>
      </c>
    </row>
    <row r="14" spans="1:7" ht="12">
      <c r="A14" s="20" t="s">
        <v>22</v>
      </c>
      <c r="B14" s="29">
        <v>0.07380171</v>
      </c>
      <c r="C14" s="13">
        <v>0.04680791</v>
      </c>
      <c r="D14" s="13">
        <v>-0.1161445</v>
      </c>
      <c r="E14" s="13">
        <v>0.04418238</v>
      </c>
      <c r="F14" s="25">
        <v>0.2569317</v>
      </c>
      <c r="G14" s="35">
        <v>0.03892562</v>
      </c>
    </row>
    <row r="15" spans="1:7" ht="12">
      <c r="A15" s="21" t="s">
        <v>23</v>
      </c>
      <c r="B15" s="31">
        <v>-0.3843749</v>
      </c>
      <c r="C15" s="15">
        <v>-0.09138217</v>
      </c>
      <c r="D15" s="15">
        <v>0.0001692059</v>
      </c>
      <c r="E15" s="15">
        <v>-0.05010779</v>
      </c>
      <c r="F15" s="27">
        <v>-0.3512157</v>
      </c>
      <c r="G15" s="37">
        <v>-0.1365277</v>
      </c>
    </row>
    <row r="16" spans="1:7" ht="12">
      <c r="A16" s="20" t="s">
        <v>24</v>
      </c>
      <c r="B16" s="29">
        <v>-0.003937786</v>
      </c>
      <c r="C16" s="13">
        <v>0.01926839</v>
      </c>
      <c r="D16" s="13">
        <v>0.01533784</v>
      </c>
      <c r="E16" s="13">
        <v>-0.03681414</v>
      </c>
      <c r="F16" s="25">
        <v>-0.03248969</v>
      </c>
      <c r="G16" s="35">
        <v>-0.005433905</v>
      </c>
    </row>
    <row r="17" spans="1:7" ht="12">
      <c r="A17" s="20" t="s">
        <v>25</v>
      </c>
      <c r="B17" s="29">
        <v>-0.02853647</v>
      </c>
      <c r="C17" s="13">
        <v>-0.02465825</v>
      </c>
      <c r="D17" s="13">
        <v>-0.02670928</v>
      </c>
      <c r="E17" s="13">
        <v>-0.01309237</v>
      </c>
      <c r="F17" s="25">
        <v>-0.02687227</v>
      </c>
      <c r="G17" s="35">
        <v>-0.02322393</v>
      </c>
    </row>
    <row r="18" spans="1:7" ht="12">
      <c r="A18" s="20" t="s">
        <v>26</v>
      </c>
      <c r="B18" s="29">
        <v>0.008596479</v>
      </c>
      <c r="C18" s="13">
        <v>-0.003469984</v>
      </c>
      <c r="D18" s="13">
        <v>0.02193339</v>
      </c>
      <c r="E18" s="13">
        <v>0.007309805</v>
      </c>
      <c r="F18" s="25">
        <v>0.03071264</v>
      </c>
      <c r="G18" s="35">
        <v>0.0115309</v>
      </c>
    </row>
    <row r="19" spans="1:7" ht="12">
      <c r="A19" s="21" t="s">
        <v>27</v>
      </c>
      <c r="B19" s="31">
        <v>-0.204734</v>
      </c>
      <c r="C19" s="15">
        <v>-0.1900033</v>
      </c>
      <c r="D19" s="15">
        <v>-0.2089445</v>
      </c>
      <c r="E19" s="15">
        <v>-0.2034309</v>
      </c>
      <c r="F19" s="27">
        <v>-0.1557872</v>
      </c>
      <c r="G19" s="37">
        <v>-0.1953592</v>
      </c>
    </row>
    <row r="20" spans="1:7" ht="12.75" thickBot="1">
      <c r="A20" s="44" t="s">
        <v>28</v>
      </c>
      <c r="B20" s="45">
        <v>-0.003162012</v>
      </c>
      <c r="C20" s="46">
        <v>-0.002950836</v>
      </c>
      <c r="D20" s="46">
        <v>0.004718897</v>
      </c>
      <c r="E20" s="46">
        <v>0.001604443</v>
      </c>
      <c r="F20" s="47">
        <v>-0.007674985</v>
      </c>
      <c r="G20" s="48">
        <v>-0.0006700905</v>
      </c>
    </row>
    <row r="21" spans="1:7" ht="12.75" thickTop="1">
      <c r="A21" s="6" t="s">
        <v>29</v>
      </c>
      <c r="B21" s="39">
        <v>-90.83261</v>
      </c>
      <c r="C21" s="40">
        <v>48.37013</v>
      </c>
      <c r="D21" s="40">
        <v>3.139715</v>
      </c>
      <c r="E21" s="40">
        <v>49.19544</v>
      </c>
      <c r="F21" s="41">
        <v>-83.04786</v>
      </c>
      <c r="G21" s="43">
        <v>0.001290646</v>
      </c>
    </row>
    <row r="22" spans="1:7" ht="12">
      <c r="A22" s="20" t="s">
        <v>30</v>
      </c>
      <c r="B22" s="29">
        <v>5.015849</v>
      </c>
      <c r="C22" s="13">
        <v>-0.02521761</v>
      </c>
      <c r="D22" s="13">
        <v>11.45824</v>
      </c>
      <c r="E22" s="13">
        <v>6.490194</v>
      </c>
      <c r="F22" s="25">
        <v>-39.37002</v>
      </c>
      <c r="G22" s="36">
        <v>0</v>
      </c>
    </row>
    <row r="23" spans="1:7" ht="12">
      <c r="A23" s="20" t="s">
        <v>31</v>
      </c>
      <c r="B23" s="29">
        <v>6.020881</v>
      </c>
      <c r="C23" s="13">
        <v>0.5991202</v>
      </c>
      <c r="D23" s="13">
        <v>-2.100976</v>
      </c>
      <c r="E23" s="13">
        <v>0.9934889</v>
      </c>
      <c r="F23" s="25">
        <v>6.253472</v>
      </c>
      <c r="G23" s="35">
        <v>1.583762</v>
      </c>
    </row>
    <row r="24" spans="1:7" ht="12">
      <c r="A24" s="20" t="s">
        <v>32</v>
      </c>
      <c r="B24" s="29">
        <v>-6.559377</v>
      </c>
      <c r="C24" s="13">
        <v>-0.2419061</v>
      </c>
      <c r="D24" s="13">
        <v>0.4482895</v>
      </c>
      <c r="E24" s="13">
        <v>-0.5722208</v>
      </c>
      <c r="F24" s="25">
        <v>-0.1351419</v>
      </c>
      <c r="G24" s="35">
        <v>-1.05586</v>
      </c>
    </row>
    <row r="25" spans="1:7" ht="12">
      <c r="A25" s="20" t="s">
        <v>33</v>
      </c>
      <c r="B25" s="29">
        <v>0.8762754</v>
      </c>
      <c r="C25" s="13">
        <v>0.256678</v>
      </c>
      <c r="D25" s="13">
        <v>-0.5667452</v>
      </c>
      <c r="E25" s="13">
        <v>0.3399059</v>
      </c>
      <c r="F25" s="25">
        <v>-2.226629</v>
      </c>
      <c r="G25" s="35">
        <v>-0.1629172</v>
      </c>
    </row>
    <row r="26" spans="1:7" ht="12">
      <c r="A26" s="21" t="s">
        <v>34</v>
      </c>
      <c r="B26" s="31">
        <v>0.8444944</v>
      </c>
      <c r="C26" s="15">
        <v>0.3747165</v>
      </c>
      <c r="D26" s="15">
        <v>0.5651989</v>
      </c>
      <c r="E26" s="15">
        <v>-0.09697886</v>
      </c>
      <c r="F26" s="27">
        <v>1.005221</v>
      </c>
      <c r="G26" s="37">
        <v>0.4593429</v>
      </c>
    </row>
    <row r="27" spans="1:7" ht="12">
      <c r="A27" s="20" t="s">
        <v>35</v>
      </c>
      <c r="B27" s="29">
        <v>0.318178</v>
      </c>
      <c r="C27" s="13">
        <v>0.1515517</v>
      </c>
      <c r="D27" s="13">
        <v>0.003216546</v>
      </c>
      <c r="E27" s="13">
        <v>-0.0981012</v>
      </c>
      <c r="F27" s="25">
        <v>0.6668842</v>
      </c>
      <c r="G27" s="35">
        <v>0.1486806</v>
      </c>
    </row>
    <row r="28" spans="1:7" ht="12">
      <c r="A28" s="20" t="s">
        <v>36</v>
      </c>
      <c r="B28" s="29">
        <v>-0.5257237</v>
      </c>
      <c r="C28" s="13">
        <v>0.1489417</v>
      </c>
      <c r="D28" s="13">
        <v>0.1525303</v>
      </c>
      <c r="E28" s="13">
        <v>0.1758274</v>
      </c>
      <c r="F28" s="25">
        <v>-0.1539007</v>
      </c>
      <c r="G28" s="35">
        <v>0.01818592</v>
      </c>
    </row>
    <row r="29" spans="1:7" ht="12">
      <c r="A29" s="20" t="s">
        <v>37</v>
      </c>
      <c r="B29" s="29">
        <v>0.09208598</v>
      </c>
      <c r="C29" s="13">
        <v>-0.1684024</v>
      </c>
      <c r="D29" s="13">
        <v>-0.08357033</v>
      </c>
      <c r="E29" s="13">
        <v>0.002440156</v>
      </c>
      <c r="F29" s="25">
        <v>-0.184565</v>
      </c>
      <c r="G29" s="35">
        <v>-0.07132578</v>
      </c>
    </row>
    <row r="30" spans="1:7" ht="12">
      <c r="A30" s="21" t="s">
        <v>38</v>
      </c>
      <c r="B30" s="31">
        <v>0.1192845</v>
      </c>
      <c r="C30" s="15">
        <v>0.1466805</v>
      </c>
      <c r="D30" s="15">
        <v>0.1379265</v>
      </c>
      <c r="E30" s="15">
        <v>-0.01382158</v>
      </c>
      <c r="F30" s="27">
        <v>0.2082005</v>
      </c>
      <c r="G30" s="37">
        <v>0.1101826</v>
      </c>
    </row>
    <row r="31" spans="1:7" ht="12">
      <c r="A31" s="20" t="s">
        <v>39</v>
      </c>
      <c r="B31" s="29">
        <v>-0.01986983</v>
      </c>
      <c r="C31" s="13">
        <v>-0.05085348</v>
      </c>
      <c r="D31" s="13">
        <v>-0.01505609</v>
      </c>
      <c r="E31" s="13">
        <v>-0.002789203</v>
      </c>
      <c r="F31" s="25">
        <v>0.03262575</v>
      </c>
      <c r="G31" s="35">
        <v>-0.01505606</v>
      </c>
    </row>
    <row r="32" spans="1:7" ht="12">
      <c r="A32" s="20" t="s">
        <v>40</v>
      </c>
      <c r="B32" s="29">
        <v>-0.03482545</v>
      </c>
      <c r="C32" s="13">
        <v>-0.007149595</v>
      </c>
      <c r="D32" s="13">
        <v>0.002150533</v>
      </c>
      <c r="E32" s="13">
        <v>0.0007335889</v>
      </c>
      <c r="F32" s="25">
        <v>-0.05813806</v>
      </c>
      <c r="G32" s="35">
        <v>-0.01382812</v>
      </c>
    </row>
    <row r="33" spans="1:7" ht="12">
      <c r="A33" s="20" t="s">
        <v>41</v>
      </c>
      <c r="B33" s="29">
        <v>0.09955401</v>
      </c>
      <c r="C33" s="13">
        <v>0.05347027</v>
      </c>
      <c r="D33" s="13">
        <v>0.08493786</v>
      </c>
      <c r="E33" s="13">
        <v>0.07222309</v>
      </c>
      <c r="F33" s="25">
        <v>0.08609951</v>
      </c>
      <c r="G33" s="35">
        <v>0.07657881</v>
      </c>
    </row>
    <row r="34" spans="1:7" ht="12">
      <c r="A34" s="21" t="s">
        <v>42</v>
      </c>
      <c r="B34" s="31">
        <v>0.005289517</v>
      </c>
      <c r="C34" s="15">
        <v>0.01237022</v>
      </c>
      <c r="D34" s="15">
        <v>0.01373665</v>
      </c>
      <c r="E34" s="15">
        <v>-0.002028845</v>
      </c>
      <c r="F34" s="27">
        <v>-0.0216308</v>
      </c>
      <c r="G34" s="37">
        <v>0.003644038</v>
      </c>
    </row>
    <row r="35" spans="1:7" ht="12.75" thickBot="1">
      <c r="A35" s="22" t="s">
        <v>43</v>
      </c>
      <c r="B35" s="32">
        <v>-0.0009625967</v>
      </c>
      <c r="C35" s="16">
        <v>-0.004819958</v>
      </c>
      <c r="D35" s="16">
        <v>-0.005216512</v>
      </c>
      <c r="E35" s="16">
        <v>-0.002834473</v>
      </c>
      <c r="F35" s="28">
        <v>-0.004085248</v>
      </c>
      <c r="G35" s="38">
        <v>-0.003781195</v>
      </c>
    </row>
    <row r="36" spans="1:7" ht="12">
      <c r="A36" s="4" t="s">
        <v>44</v>
      </c>
      <c r="B36" s="3">
        <v>24.65515</v>
      </c>
      <c r="C36" s="3">
        <v>24.66431</v>
      </c>
      <c r="D36" s="3">
        <v>24.68567</v>
      </c>
      <c r="E36" s="3">
        <v>24.70093</v>
      </c>
      <c r="F36" s="3">
        <v>24.71619</v>
      </c>
      <c r="G36" s="3"/>
    </row>
    <row r="37" spans="1:6" ht="12">
      <c r="A37" s="4" t="s">
        <v>45</v>
      </c>
      <c r="B37" s="2">
        <v>0.3504435</v>
      </c>
      <c r="C37" s="2">
        <v>0.3295899</v>
      </c>
      <c r="D37" s="2">
        <v>0.3158569</v>
      </c>
      <c r="E37" s="2">
        <v>0.3133138</v>
      </c>
      <c r="F37" s="2">
        <v>0.3072103</v>
      </c>
    </row>
    <row r="38" spans="1:7" ht="12">
      <c r="A38" s="4" t="s">
        <v>53</v>
      </c>
      <c r="B38" s="2">
        <v>1.775161E-05</v>
      </c>
      <c r="C38" s="2">
        <v>-2.625812E-05</v>
      </c>
      <c r="D38" s="2">
        <v>2.092038E-05</v>
      </c>
      <c r="E38" s="2">
        <v>-0.000180237</v>
      </c>
      <c r="F38" s="2">
        <v>0.0003148018</v>
      </c>
      <c r="G38" s="2">
        <v>8.933392E-05</v>
      </c>
    </row>
    <row r="39" spans="1:7" ht="12.75" thickBot="1">
      <c r="A39" s="4" t="s">
        <v>54</v>
      </c>
      <c r="B39" s="2">
        <v>0.0001544065</v>
      </c>
      <c r="C39" s="2">
        <v>-8.222928E-05</v>
      </c>
      <c r="D39" s="2">
        <v>0</v>
      </c>
      <c r="E39" s="2">
        <v>-8.351527E-05</v>
      </c>
      <c r="F39" s="2">
        <v>0.0001424207</v>
      </c>
      <c r="G39" s="2">
        <v>0.0007805959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3.116844</v>
      </c>
      <c r="F40" s="17" t="s">
        <v>48</v>
      </c>
      <c r="G40" s="8">
        <v>55.07496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0.003758</v>
      </c>
      <c r="D4">
        <v>0.003756</v>
      </c>
      <c r="E4">
        <v>0.003757</v>
      </c>
      <c r="F4">
        <v>0.002083</v>
      </c>
      <c r="G4">
        <v>0.011711</v>
      </c>
    </row>
    <row r="5" spans="1:7" ht="12.75">
      <c r="A5" t="s">
        <v>13</v>
      </c>
      <c r="B5">
        <v>0.250792</v>
      </c>
      <c r="C5">
        <v>-0.001261</v>
      </c>
      <c r="D5">
        <v>0.572912</v>
      </c>
      <c r="E5">
        <v>0.32451</v>
      </c>
      <c r="F5">
        <v>-1.968491</v>
      </c>
      <c r="G5">
        <v>0.486437</v>
      </c>
    </row>
    <row r="6" spans="1:7" ht="12.75">
      <c r="A6" t="s">
        <v>14</v>
      </c>
      <c r="B6" s="49">
        <v>-10.39657</v>
      </c>
      <c r="C6" s="49">
        <v>15.44607</v>
      </c>
      <c r="D6" s="49">
        <v>-12.30972</v>
      </c>
      <c r="E6" s="49">
        <v>105.9899</v>
      </c>
      <c r="F6" s="49">
        <v>-185.5074</v>
      </c>
      <c r="G6" s="49">
        <v>0.00517868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-6.248161</v>
      </c>
      <c r="C8" s="49">
        <v>-2.295301</v>
      </c>
      <c r="D8" s="49">
        <v>-1.661365</v>
      </c>
      <c r="E8" s="49">
        <v>-2.350015</v>
      </c>
      <c r="F8" s="49">
        <v>-7.179497</v>
      </c>
      <c r="G8" s="49">
        <v>-3.379951</v>
      </c>
    </row>
    <row r="9" spans="1:7" ht="12.75">
      <c r="A9" t="s">
        <v>17</v>
      </c>
      <c r="B9" s="49">
        <v>-1.141862</v>
      </c>
      <c r="C9" s="49">
        <v>0.1967483</v>
      </c>
      <c r="D9" s="49">
        <v>1.057386</v>
      </c>
      <c r="E9" s="49">
        <v>-0.6945085</v>
      </c>
      <c r="F9" s="49">
        <v>-0.1249918</v>
      </c>
      <c r="G9" s="49">
        <v>-0.04737236</v>
      </c>
    </row>
    <row r="10" spans="1:7" ht="12.75">
      <c r="A10" t="s">
        <v>18</v>
      </c>
      <c r="B10" s="49">
        <v>1.157709</v>
      </c>
      <c r="C10" s="49">
        <v>1.067812</v>
      </c>
      <c r="D10" s="49">
        <v>-0.2931901</v>
      </c>
      <c r="E10" s="49">
        <v>0.2744042</v>
      </c>
      <c r="F10" s="49">
        <v>-1.005605</v>
      </c>
      <c r="G10" s="49">
        <v>0.2859579</v>
      </c>
    </row>
    <row r="11" spans="1:7" ht="12.75">
      <c r="A11" t="s">
        <v>19</v>
      </c>
      <c r="B11" s="49">
        <v>1.903304</v>
      </c>
      <c r="C11" s="49">
        <v>0.1709944</v>
      </c>
      <c r="D11" s="49">
        <v>1.663982</v>
      </c>
      <c r="E11" s="49">
        <v>0.7495023</v>
      </c>
      <c r="F11" s="49">
        <v>12.69607</v>
      </c>
      <c r="G11" s="49">
        <v>2.591001</v>
      </c>
    </row>
    <row r="12" spans="1:7" ht="12.75">
      <c r="A12" t="s">
        <v>20</v>
      </c>
      <c r="B12" s="49">
        <v>-0.1132772</v>
      </c>
      <c r="C12" s="49">
        <v>0.491721</v>
      </c>
      <c r="D12" s="49">
        <v>0.1345564</v>
      </c>
      <c r="E12" s="49">
        <v>-0.1327318</v>
      </c>
      <c r="F12" s="49">
        <v>-0.362073</v>
      </c>
      <c r="G12" s="49">
        <v>0.05404953</v>
      </c>
    </row>
    <row r="13" spans="1:7" ht="12.75">
      <c r="A13" t="s">
        <v>21</v>
      </c>
      <c r="B13" s="49">
        <v>-0.005498974</v>
      </c>
      <c r="C13" s="49">
        <v>-0.02283638</v>
      </c>
      <c r="D13" s="49">
        <v>0.1832343</v>
      </c>
      <c r="E13" s="49">
        <v>-0.06593341</v>
      </c>
      <c r="F13" s="49">
        <v>-0.0929687</v>
      </c>
      <c r="G13" s="49">
        <v>0.009516242</v>
      </c>
    </row>
    <row r="14" spans="1:7" ht="12.75">
      <c r="A14" t="s">
        <v>22</v>
      </c>
      <c r="B14" s="49">
        <v>0.07380171</v>
      </c>
      <c r="C14" s="49">
        <v>0.04680791</v>
      </c>
      <c r="D14" s="49">
        <v>-0.1161445</v>
      </c>
      <c r="E14" s="49">
        <v>0.04418238</v>
      </c>
      <c r="F14" s="49">
        <v>0.2569317</v>
      </c>
      <c r="G14" s="49">
        <v>0.03892562</v>
      </c>
    </row>
    <row r="15" spans="1:7" ht="12.75">
      <c r="A15" t="s">
        <v>23</v>
      </c>
      <c r="B15" s="49">
        <v>-0.3843749</v>
      </c>
      <c r="C15" s="49">
        <v>-0.09138217</v>
      </c>
      <c r="D15" s="49">
        <v>0.0001692059</v>
      </c>
      <c r="E15" s="49">
        <v>-0.05010779</v>
      </c>
      <c r="F15" s="49">
        <v>-0.3512157</v>
      </c>
      <c r="G15" s="49">
        <v>-0.1365277</v>
      </c>
    </row>
    <row r="16" spans="1:7" ht="12.75">
      <c r="A16" t="s">
        <v>24</v>
      </c>
      <c r="B16" s="49">
        <v>-0.003937786</v>
      </c>
      <c r="C16" s="49">
        <v>0.01926839</v>
      </c>
      <c r="D16" s="49">
        <v>0.01533784</v>
      </c>
      <c r="E16" s="49">
        <v>-0.03681414</v>
      </c>
      <c r="F16" s="49">
        <v>-0.03248969</v>
      </c>
      <c r="G16" s="49">
        <v>-0.005433905</v>
      </c>
    </row>
    <row r="17" spans="1:7" ht="12.75">
      <c r="A17" t="s">
        <v>25</v>
      </c>
      <c r="B17" s="49">
        <v>-0.02853647</v>
      </c>
      <c r="C17" s="49">
        <v>-0.02465825</v>
      </c>
      <c r="D17" s="49">
        <v>-0.02670928</v>
      </c>
      <c r="E17" s="49">
        <v>-0.01309237</v>
      </c>
      <c r="F17" s="49">
        <v>-0.02687227</v>
      </c>
      <c r="G17" s="49">
        <v>-0.02322393</v>
      </c>
    </row>
    <row r="18" spans="1:7" ht="12.75">
      <c r="A18" t="s">
        <v>26</v>
      </c>
      <c r="B18" s="49">
        <v>0.008596479</v>
      </c>
      <c r="C18" s="49">
        <v>-0.003469984</v>
      </c>
      <c r="D18" s="49">
        <v>0.02193339</v>
      </c>
      <c r="E18" s="49">
        <v>0.007309805</v>
      </c>
      <c r="F18" s="49">
        <v>0.03071264</v>
      </c>
      <c r="G18" s="49">
        <v>0.0115309</v>
      </c>
    </row>
    <row r="19" spans="1:7" ht="12.75">
      <c r="A19" t="s">
        <v>27</v>
      </c>
      <c r="B19" s="49">
        <v>-0.204734</v>
      </c>
      <c r="C19" s="49">
        <v>-0.1900033</v>
      </c>
      <c r="D19" s="49">
        <v>-0.2089445</v>
      </c>
      <c r="E19" s="49">
        <v>-0.2034309</v>
      </c>
      <c r="F19" s="49">
        <v>-0.1557872</v>
      </c>
      <c r="G19" s="49">
        <v>-0.1953592</v>
      </c>
    </row>
    <row r="20" spans="1:7" ht="12.75">
      <c r="A20" t="s">
        <v>28</v>
      </c>
      <c r="B20" s="49">
        <v>-0.003162012</v>
      </c>
      <c r="C20" s="49">
        <v>-0.002950836</v>
      </c>
      <c r="D20" s="49">
        <v>0.004718897</v>
      </c>
      <c r="E20" s="49">
        <v>0.001604443</v>
      </c>
      <c r="F20" s="49">
        <v>-0.007674985</v>
      </c>
      <c r="G20" s="49">
        <v>-0.0006700905</v>
      </c>
    </row>
    <row r="21" spans="1:7" ht="12.75">
      <c r="A21" t="s">
        <v>29</v>
      </c>
      <c r="B21" s="49">
        <v>-90.83261</v>
      </c>
      <c r="C21" s="49">
        <v>48.37013</v>
      </c>
      <c r="D21" s="49">
        <v>3.139715</v>
      </c>
      <c r="E21" s="49">
        <v>49.19544</v>
      </c>
      <c r="F21" s="49">
        <v>-83.04786</v>
      </c>
      <c r="G21" s="49">
        <v>0.001290646</v>
      </c>
    </row>
    <row r="22" spans="1:7" ht="12.75">
      <c r="A22" t="s">
        <v>30</v>
      </c>
      <c r="B22" s="49">
        <v>5.015849</v>
      </c>
      <c r="C22" s="49">
        <v>-0.02521761</v>
      </c>
      <c r="D22" s="49">
        <v>11.45824</v>
      </c>
      <c r="E22" s="49">
        <v>6.490194</v>
      </c>
      <c r="F22" s="49">
        <v>-39.37002</v>
      </c>
      <c r="G22" s="49">
        <v>0</v>
      </c>
    </row>
    <row r="23" spans="1:7" ht="12.75">
      <c r="A23" t="s">
        <v>31</v>
      </c>
      <c r="B23" s="49">
        <v>6.020881</v>
      </c>
      <c r="C23" s="49">
        <v>0.5991202</v>
      </c>
      <c r="D23" s="49">
        <v>-2.100976</v>
      </c>
      <c r="E23" s="49">
        <v>0.9934889</v>
      </c>
      <c r="F23" s="49">
        <v>6.253472</v>
      </c>
      <c r="G23" s="49">
        <v>1.583762</v>
      </c>
    </row>
    <row r="24" spans="1:7" ht="12.75">
      <c r="A24" t="s">
        <v>32</v>
      </c>
      <c r="B24" s="49">
        <v>-6.559377</v>
      </c>
      <c r="C24" s="49">
        <v>-0.2419061</v>
      </c>
      <c r="D24" s="49">
        <v>0.4482895</v>
      </c>
      <c r="E24" s="49">
        <v>-0.5722208</v>
      </c>
      <c r="F24" s="49">
        <v>-0.1351419</v>
      </c>
      <c r="G24" s="49">
        <v>-1.05586</v>
      </c>
    </row>
    <row r="25" spans="1:7" ht="12.75">
      <c r="A25" t="s">
        <v>33</v>
      </c>
      <c r="B25" s="49">
        <v>0.8762754</v>
      </c>
      <c r="C25" s="49">
        <v>0.256678</v>
      </c>
      <c r="D25" s="49">
        <v>-0.5667452</v>
      </c>
      <c r="E25" s="49">
        <v>0.3399059</v>
      </c>
      <c r="F25" s="49">
        <v>-2.226629</v>
      </c>
      <c r="G25" s="49">
        <v>-0.1629172</v>
      </c>
    </row>
    <row r="26" spans="1:7" ht="12.75">
      <c r="A26" t="s">
        <v>34</v>
      </c>
      <c r="B26" s="49">
        <v>0.8444944</v>
      </c>
      <c r="C26" s="49">
        <v>0.3747165</v>
      </c>
      <c r="D26" s="49">
        <v>0.5651989</v>
      </c>
      <c r="E26" s="49">
        <v>-0.09697886</v>
      </c>
      <c r="F26" s="49">
        <v>1.005221</v>
      </c>
      <c r="G26" s="49">
        <v>0.4593429</v>
      </c>
    </row>
    <row r="27" spans="1:7" ht="12.75">
      <c r="A27" t="s">
        <v>35</v>
      </c>
      <c r="B27" s="49">
        <v>0.318178</v>
      </c>
      <c r="C27" s="49">
        <v>0.1515517</v>
      </c>
      <c r="D27" s="49">
        <v>0.003216546</v>
      </c>
      <c r="E27" s="49">
        <v>-0.0981012</v>
      </c>
      <c r="F27" s="49">
        <v>0.6668842</v>
      </c>
      <c r="G27" s="49">
        <v>0.1486806</v>
      </c>
    </row>
    <row r="28" spans="1:7" ht="12.75">
      <c r="A28" t="s">
        <v>36</v>
      </c>
      <c r="B28" s="49">
        <v>-0.5257237</v>
      </c>
      <c r="C28" s="49">
        <v>0.1489417</v>
      </c>
      <c r="D28" s="49">
        <v>0.1525303</v>
      </c>
      <c r="E28" s="49">
        <v>0.1758274</v>
      </c>
      <c r="F28" s="49">
        <v>-0.1539007</v>
      </c>
      <c r="G28" s="49">
        <v>0.01818592</v>
      </c>
    </row>
    <row r="29" spans="1:7" ht="12.75">
      <c r="A29" t="s">
        <v>37</v>
      </c>
      <c r="B29" s="49">
        <v>0.09208598</v>
      </c>
      <c r="C29" s="49">
        <v>-0.1684024</v>
      </c>
      <c r="D29" s="49">
        <v>-0.08357033</v>
      </c>
      <c r="E29" s="49">
        <v>0.002440156</v>
      </c>
      <c r="F29" s="49">
        <v>-0.184565</v>
      </c>
      <c r="G29" s="49">
        <v>-0.07132578</v>
      </c>
    </row>
    <row r="30" spans="1:7" ht="12.75">
      <c r="A30" t="s">
        <v>38</v>
      </c>
      <c r="B30" s="49">
        <v>0.1192845</v>
      </c>
      <c r="C30" s="49">
        <v>0.1466805</v>
      </c>
      <c r="D30" s="49">
        <v>0.1379265</v>
      </c>
      <c r="E30" s="49">
        <v>-0.01382158</v>
      </c>
      <c r="F30" s="49">
        <v>0.2082005</v>
      </c>
      <c r="G30" s="49">
        <v>0.1101826</v>
      </c>
    </row>
    <row r="31" spans="1:7" ht="12.75">
      <c r="A31" t="s">
        <v>39</v>
      </c>
      <c r="B31" s="49">
        <v>-0.01986983</v>
      </c>
      <c r="C31" s="49">
        <v>-0.05085348</v>
      </c>
      <c r="D31" s="49">
        <v>-0.01505609</v>
      </c>
      <c r="E31" s="49">
        <v>-0.002789203</v>
      </c>
      <c r="F31" s="49">
        <v>0.03262575</v>
      </c>
      <c r="G31" s="49">
        <v>-0.01505606</v>
      </c>
    </row>
    <row r="32" spans="1:7" ht="12.75">
      <c r="A32" t="s">
        <v>40</v>
      </c>
      <c r="B32" s="49">
        <v>-0.03482545</v>
      </c>
      <c r="C32" s="49">
        <v>-0.007149595</v>
      </c>
      <c r="D32" s="49">
        <v>0.002150533</v>
      </c>
      <c r="E32" s="49">
        <v>0.0007335889</v>
      </c>
      <c r="F32" s="49">
        <v>-0.05813806</v>
      </c>
      <c r="G32" s="49">
        <v>-0.01382812</v>
      </c>
    </row>
    <row r="33" spans="1:7" ht="12.75">
      <c r="A33" t="s">
        <v>41</v>
      </c>
      <c r="B33" s="49">
        <v>0.09955401</v>
      </c>
      <c r="C33" s="49">
        <v>0.05347027</v>
      </c>
      <c r="D33" s="49">
        <v>0.08493786</v>
      </c>
      <c r="E33" s="49">
        <v>0.07222309</v>
      </c>
      <c r="F33" s="49">
        <v>0.08609951</v>
      </c>
      <c r="G33" s="49">
        <v>0.07657881</v>
      </c>
    </row>
    <row r="34" spans="1:7" ht="12.75">
      <c r="A34" t="s">
        <v>42</v>
      </c>
      <c r="B34" s="49">
        <v>0.005289517</v>
      </c>
      <c r="C34" s="49">
        <v>0.01237022</v>
      </c>
      <c r="D34" s="49">
        <v>0.01373665</v>
      </c>
      <c r="E34" s="49">
        <v>-0.002028845</v>
      </c>
      <c r="F34" s="49">
        <v>-0.0216308</v>
      </c>
      <c r="G34" s="49">
        <v>0.003644038</v>
      </c>
    </row>
    <row r="35" spans="1:7" ht="12.75">
      <c r="A35" t="s">
        <v>43</v>
      </c>
      <c r="B35" s="49">
        <v>-0.0009625967</v>
      </c>
      <c r="C35" s="49">
        <v>-0.004819958</v>
      </c>
      <c r="D35" s="49">
        <v>-0.005216512</v>
      </c>
      <c r="E35" s="49">
        <v>-0.002834473</v>
      </c>
      <c r="F35" s="49">
        <v>-0.004085248</v>
      </c>
      <c r="G35" s="49">
        <v>-0.003781195</v>
      </c>
    </row>
    <row r="36" spans="1:6" ht="12.75">
      <c r="A36" t="s">
        <v>44</v>
      </c>
      <c r="B36" s="49">
        <v>24.65515</v>
      </c>
      <c r="C36" s="49">
        <v>24.66431</v>
      </c>
      <c r="D36" s="49">
        <v>24.68567</v>
      </c>
      <c r="E36" s="49">
        <v>24.70093</v>
      </c>
      <c r="F36" s="49">
        <v>24.71619</v>
      </c>
    </row>
    <row r="37" spans="1:6" ht="12.75">
      <c r="A37" t="s">
        <v>45</v>
      </c>
      <c r="B37" s="49">
        <v>0.3504435</v>
      </c>
      <c r="C37" s="49">
        <v>0.3295899</v>
      </c>
      <c r="D37" s="49">
        <v>0.3158569</v>
      </c>
      <c r="E37" s="49">
        <v>0.3133138</v>
      </c>
      <c r="F37" s="49">
        <v>0.3072103</v>
      </c>
    </row>
    <row r="38" spans="1:7" ht="12.75">
      <c r="A38" t="s">
        <v>55</v>
      </c>
      <c r="B38" s="49">
        <v>1.775161E-05</v>
      </c>
      <c r="C38" s="49">
        <v>-2.625812E-05</v>
      </c>
      <c r="D38" s="49">
        <v>2.092038E-05</v>
      </c>
      <c r="E38" s="49">
        <v>-0.000180237</v>
      </c>
      <c r="F38" s="49">
        <v>0.0003148018</v>
      </c>
      <c r="G38" s="49">
        <v>8.933392E-05</v>
      </c>
    </row>
    <row r="39" spans="1:7" ht="12.75">
      <c r="A39" t="s">
        <v>56</v>
      </c>
      <c r="B39" s="49">
        <v>0.0001544065</v>
      </c>
      <c r="C39" s="49">
        <v>-8.222928E-05</v>
      </c>
      <c r="D39" s="49">
        <v>0</v>
      </c>
      <c r="E39" s="49">
        <v>-8.351527E-05</v>
      </c>
      <c r="F39" s="49">
        <v>0.0001424207</v>
      </c>
      <c r="G39" s="49">
        <v>0.0007805959</v>
      </c>
    </row>
    <row r="40" spans="2:7" ht="12.75">
      <c r="B40" t="s">
        <v>46</v>
      </c>
      <c r="C40">
        <v>-0.003757</v>
      </c>
      <c r="D40" t="s">
        <v>47</v>
      </c>
      <c r="E40">
        <v>3.116844</v>
      </c>
      <c r="F40" t="s">
        <v>48</v>
      </c>
      <c r="G40">
        <v>55.07496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1.775161698544273E-05</v>
      </c>
      <c r="C50">
        <f>-0.017/(C7*C7+C22*C22)*(C21*C22+C6*C7)</f>
        <v>-2.625811163739044E-05</v>
      </c>
      <c r="D50">
        <f>-0.017/(D7*D7+D22*D22)*(D21*D22+D6*D7)</f>
        <v>2.0920380680007526E-05</v>
      </c>
      <c r="E50">
        <f>-0.017/(E7*E7+E22*E22)*(E21*E22+E6*E7)</f>
        <v>-0.0001802370330308604</v>
      </c>
      <c r="F50">
        <f>-0.017/(F7*F7+F22*F22)*(F21*F22+F6*F7)</f>
        <v>0.00031480186927127093</v>
      </c>
      <c r="G50">
        <f>(B50*B$4+C50*C$4+D50*D$4+E50*E$4+F50*F$4)/SUM(B$4:F$4)</f>
        <v>-8.85601729109253E-08</v>
      </c>
    </row>
    <row r="51" spans="1:7" ht="12.75">
      <c r="A51" t="s">
        <v>59</v>
      </c>
      <c r="B51">
        <f>-0.017/(B7*B7+B22*B22)*(B21*B7-B6*B22)</f>
        <v>0.00015440653305696952</v>
      </c>
      <c r="C51">
        <f>-0.017/(C7*C7+C22*C22)*(C21*C7-C6*C22)</f>
        <v>-8.222928721668188E-05</v>
      </c>
      <c r="D51">
        <f>-0.017/(D7*D7+D22*D22)*(D21*D7-D6*D22)</f>
        <v>-5.361486574272289E-06</v>
      </c>
      <c r="E51">
        <f>-0.017/(E7*E7+E22*E22)*(E21*E7-E6*E22)</f>
        <v>-8.351527066896454E-05</v>
      </c>
      <c r="F51">
        <f>-0.017/(F7*F7+F22*F22)*(F21*F7-F6*F22)</f>
        <v>0.00014242073758892473</v>
      </c>
      <c r="G51">
        <f>(B51*B$4+C51*C$4+D51*D$4+E51*E$4+F51*F$4)/SUM(B$4:F$4)</f>
        <v>1.8272755702730601E-07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9999.87757902093</v>
      </c>
      <c r="C62">
        <f>C7+(2/0.017)*(C8*C50-C23*C51)</f>
        <v>10000.012886529048</v>
      </c>
      <c r="D62">
        <f>D7+(2/0.017)*(D8*D50-D23*D51)</f>
        <v>9999.994585794957</v>
      </c>
      <c r="E62">
        <f>E7+(2/0.017)*(E8*E50-E23*E51)</f>
        <v>10000.05959190889</v>
      </c>
      <c r="F62">
        <f>F7+(2/0.017)*(F8*F50-F23*F51)</f>
        <v>9999.629324332851</v>
      </c>
    </row>
    <row r="63" spans="1:6" ht="12.75">
      <c r="A63" t="s">
        <v>67</v>
      </c>
      <c r="B63">
        <f>B8+(3/0.017)*(B9*B50-B24*B51)</f>
        <v>-6.073006747404224</v>
      </c>
      <c r="C63">
        <f>C8+(3/0.017)*(C9*C50-C24*C51)</f>
        <v>-2.299723000882747</v>
      </c>
      <c r="D63">
        <f>D8+(3/0.017)*(D9*D50-D24*D51)</f>
        <v>-1.6570371619209385</v>
      </c>
      <c r="E63">
        <f>E8+(3/0.017)*(E9*E50-E24*E51)</f>
        <v>-2.3363584747423</v>
      </c>
      <c r="F63">
        <f>F8+(3/0.017)*(F9*F50-F24*F51)</f>
        <v>-7.1830441723305425</v>
      </c>
    </row>
    <row r="64" spans="1:6" ht="12.75">
      <c r="A64" t="s">
        <v>68</v>
      </c>
      <c r="B64">
        <f>B9+(4/0.017)*(B10*B50-B25*B51)</f>
        <v>-1.1688623387690609</v>
      </c>
      <c r="C64">
        <f>C9+(4/0.017)*(C10*C50-C25*C51)</f>
        <v>0.19511717583069607</v>
      </c>
      <c r="D64">
        <f>D9+(4/0.017)*(D10*D50-D25*D51)</f>
        <v>1.0552278246389546</v>
      </c>
      <c r="E64">
        <f>E9+(4/0.017)*(E10*E50-E25*E51)</f>
        <v>-0.6994662566161715</v>
      </c>
      <c r="F64">
        <f>F9+(4/0.017)*(F10*F50-F25*F51)</f>
        <v>-0.12486196217215212</v>
      </c>
    </row>
    <row r="65" spans="1:6" ht="12.75">
      <c r="A65" t="s">
        <v>69</v>
      </c>
      <c r="B65">
        <f>B10+(5/0.017)*(B11*B50-B26*B51)</f>
        <v>1.1292946679778928</v>
      </c>
      <c r="C65">
        <f>C10+(5/0.017)*(C11*C50-C26*C51)</f>
        <v>1.0755539648996357</v>
      </c>
      <c r="D65">
        <f>D10+(5/0.017)*(D11*D50-D26*D51)</f>
        <v>-0.28206026376505183</v>
      </c>
      <c r="E65">
        <f>E10+(5/0.017)*(E11*E50-E26*E51)</f>
        <v>0.2322902921929784</v>
      </c>
      <c r="F65">
        <f>F10+(5/0.017)*(F11*F50-F26*F51)</f>
        <v>0.12780154474677308</v>
      </c>
    </row>
    <row r="66" spans="1:6" ht="12.75">
      <c r="A66" t="s">
        <v>70</v>
      </c>
      <c r="B66">
        <f>B11+(6/0.017)*(B12*B50-B27*B51)</f>
        <v>1.8852547239967352</v>
      </c>
      <c r="C66">
        <f>C11+(6/0.017)*(C12*C50-C27*C51)</f>
        <v>0.17083569059589193</v>
      </c>
      <c r="D66">
        <f>D11+(6/0.017)*(D12*D50-D27*D51)</f>
        <v>1.6649816058514562</v>
      </c>
      <c r="E66">
        <f>E11+(6/0.017)*(E12*E50-E27*E51)</f>
        <v>0.7550541485470218</v>
      </c>
      <c r="F66">
        <f>F11+(6/0.017)*(F12*F50-F27*F51)</f>
        <v>12.62231962463657</v>
      </c>
    </row>
    <row r="67" spans="1:6" ht="12.75">
      <c r="A67" t="s">
        <v>71</v>
      </c>
      <c r="B67">
        <f>B12+(7/0.017)*(B13*B50-B28*B51)</f>
        <v>-0.07989232310127353</v>
      </c>
      <c r="C67">
        <f>C12+(7/0.017)*(C13*C50-C28*C51)</f>
        <v>0.4970109453119367</v>
      </c>
      <c r="D67">
        <f>D12+(7/0.017)*(D13*D50-D28*D51)</f>
        <v>0.13647156725039888</v>
      </c>
      <c r="E67">
        <f>E12+(7/0.017)*(E13*E50-E28*E51)</f>
        <v>-0.12179207025375337</v>
      </c>
      <c r="F67">
        <f>F12+(7/0.017)*(F13*F50-F28*F51)</f>
        <v>-0.36509867560822806</v>
      </c>
    </row>
    <row r="68" spans="1:6" ht="12.75">
      <c r="A68" t="s">
        <v>72</v>
      </c>
      <c r="B68">
        <f>B13+(8/0.017)*(B14*B50-B29*B51)</f>
        <v>-0.011573598577017749</v>
      </c>
      <c r="C68">
        <f>C13+(8/0.017)*(C14*C50-C29*C51)</f>
        <v>-0.02993129606770422</v>
      </c>
      <c r="D68">
        <f>D13+(8/0.017)*(D14*D50-D29*D51)</f>
        <v>0.18188001842061569</v>
      </c>
      <c r="E68">
        <f>E13+(8/0.017)*(E14*E50-E29*E51)</f>
        <v>-0.06958494449158942</v>
      </c>
      <c r="F68">
        <f>F13+(8/0.017)*(F14*F50-F29*F51)</f>
        <v>-0.04253648217969634</v>
      </c>
    </row>
    <row r="69" spans="1:6" ht="12.75">
      <c r="A69" t="s">
        <v>73</v>
      </c>
      <c r="B69">
        <f>B14+(9/0.017)*(B15*B50-B30*B51)</f>
        <v>0.06043851947856075</v>
      </c>
      <c r="C69">
        <f>C14+(9/0.017)*(C15*C50-C30*C51)</f>
        <v>0.05446371033329538</v>
      </c>
      <c r="D69">
        <f>D14+(9/0.017)*(D15*D50-D30*D51)</f>
        <v>-0.11575113068420888</v>
      </c>
      <c r="E69">
        <f>E14+(9/0.017)*(E15*E50-E30*E51)</f>
        <v>0.04835253868582624</v>
      </c>
      <c r="F69">
        <f>F14+(9/0.017)*(F15*F50-F30*F51)</f>
        <v>0.18270000300681133</v>
      </c>
    </row>
    <row r="70" spans="1:6" ht="12.75">
      <c r="A70" t="s">
        <v>74</v>
      </c>
      <c r="B70">
        <f>B15+(10/0.017)*(B16*B50-B31*B51)</f>
        <v>-0.38261129441535957</v>
      </c>
      <c r="C70">
        <f>C15+(10/0.017)*(C16*C50-C31*C51)</f>
        <v>-0.09413957996975328</v>
      </c>
      <c r="D70">
        <f>D15+(10/0.017)*(D16*D50-D31*D51)</f>
        <v>0.00031047085718412433</v>
      </c>
      <c r="E70">
        <f>E15+(10/0.017)*(E16*E50-E31*E51)</f>
        <v>-0.04634171333900763</v>
      </c>
      <c r="F70">
        <f>F15+(10/0.017)*(F16*F50-F31*F51)</f>
        <v>-0.3599653461902565</v>
      </c>
    </row>
    <row r="71" spans="1:6" ht="12.75">
      <c r="A71" t="s">
        <v>75</v>
      </c>
      <c r="B71">
        <f>B16+(11/0.017)*(B17*B50-B32*B51)</f>
        <v>-0.0007861510810579487</v>
      </c>
      <c r="C71">
        <f>C16+(11/0.017)*(C17*C50-C32*C51)</f>
        <v>0.019306937222705413</v>
      </c>
      <c r="D71">
        <f>D16+(11/0.017)*(D17*D50-D32*D51)</f>
        <v>0.01498374466080584</v>
      </c>
      <c r="E71">
        <f>E16+(11/0.017)*(E17*E50-E32*E51)</f>
        <v>-0.03524761330608586</v>
      </c>
      <c r="F71">
        <f>F16+(11/0.017)*(F17*F50-F32*F51)</f>
        <v>-0.03260575646141791</v>
      </c>
    </row>
    <row r="72" spans="1:6" ht="12.75">
      <c r="A72" t="s">
        <v>76</v>
      </c>
      <c r="B72">
        <f>B17+(12/0.017)*(B18*B50-B33*B51)</f>
        <v>-0.03927942632944999</v>
      </c>
      <c r="C72">
        <f>C17+(12/0.017)*(C18*C50-C33*C51)</f>
        <v>-0.0214902941764926</v>
      </c>
      <c r="D72">
        <f>D17+(12/0.017)*(D18*D50-D33*D51)</f>
        <v>-0.02606392842510083</v>
      </c>
      <c r="E72">
        <f>E17+(12/0.017)*(E18*E50-E33*E51)</f>
        <v>-0.009764675874354234</v>
      </c>
      <c r="F72">
        <f>F17+(12/0.017)*(F18*F50-F33*F51)</f>
        <v>-0.028703300050345455</v>
      </c>
    </row>
    <row r="73" spans="1:6" ht="12.75">
      <c r="A73" t="s">
        <v>77</v>
      </c>
      <c r="B73">
        <f>B18+(13/0.017)*(B19*B50-B34*B51)</f>
        <v>0.005192700062683769</v>
      </c>
      <c r="C73">
        <f>C18+(13/0.017)*(C19*C50-C34*C51)</f>
        <v>0.0011230859453188048</v>
      </c>
      <c r="D73">
        <f>D18+(13/0.017)*(D19*D50-D34*D51)</f>
        <v>0.01864702852860214</v>
      </c>
      <c r="E73">
        <f>E18+(13/0.017)*(E19*E50-E34*E51)</f>
        <v>0.035218772643835564</v>
      </c>
      <c r="F73">
        <f>F18+(13/0.017)*(F19*F50-F34*F51)</f>
        <v>-0.0044343338007461555</v>
      </c>
    </row>
    <row r="74" spans="1:6" ht="12.75">
      <c r="A74" t="s">
        <v>78</v>
      </c>
      <c r="B74">
        <f>B19+(14/0.017)*(B20*B50-B35*B51)</f>
        <v>-0.20465782320555742</v>
      </c>
      <c r="C74">
        <f>C19+(14/0.017)*(C20*C50-C35*C51)</f>
        <v>-0.19026588921264695</v>
      </c>
      <c r="D74">
        <f>D19+(14/0.017)*(D20*D50-D35*D51)</f>
        <v>-0.2088862329367011</v>
      </c>
      <c r="E74">
        <f>E19+(14/0.017)*(E20*E50-E35*E51)</f>
        <v>-0.20386399562123553</v>
      </c>
      <c r="F74">
        <f>F19+(14/0.017)*(F20*F50-F35*F51)</f>
        <v>-0.15729777989866434</v>
      </c>
    </row>
    <row r="75" spans="1:6" ht="12.75">
      <c r="A75" t="s">
        <v>79</v>
      </c>
      <c r="B75" s="49">
        <f>B20</f>
        <v>-0.003162012</v>
      </c>
      <c r="C75" s="49">
        <f>C20</f>
        <v>-0.002950836</v>
      </c>
      <c r="D75" s="49">
        <f>D20</f>
        <v>0.004718897</v>
      </c>
      <c r="E75" s="49">
        <f>E20</f>
        <v>0.001604443</v>
      </c>
      <c r="F75" s="49">
        <f>F20</f>
        <v>-0.007674985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4.914922352404137</v>
      </c>
      <c r="C82">
        <f>C22+(2/0.017)*(C8*C51+C23*C50)</f>
        <v>-0.004863586460950423</v>
      </c>
      <c r="D82">
        <f>D22+(2/0.017)*(D8*D51+D23*D50)</f>
        <v>11.45411696099093</v>
      </c>
      <c r="E82">
        <f>E22+(2/0.017)*(E8*E51+E23*E50)</f>
        <v>6.4922173702489445</v>
      </c>
      <c r="F82">
        <f>F22+(2/0.017)*(F8*F51+F23*F50)</f>
        <v>-39.258714656849634</v>
      </c>
    </row>
    <row r="83" spans="1:6" ht="12.75">
      <c r="A83" t="s">
        <v>82</v>
      </c>
      <c r="B83">
        <f>B23+(3/0.017)*(B9*B51+B24*B50)</f>
        <v>5.969219146914714</v>
      </c>
      <c r="C83">
        <f>C23+(3/0.017)*(C9*C51+C24*C50)</f>
        <v>0.597386116160495</v>
      </c>
      <c r="D83">
        <f>D23+(3/0.017)*(D9*D51+D24*D50)</f>
        <v>-2.1003214306790543</v>
      </c>
      <c r="E83">
        <f>E23+(3/0.017)*(E9*E51+E24*E50)</f>
        <v>1.0219249196335192</v>
      </c>
      <c r="F83">
        <f>F23+(3/0.017)*(F9*F51+F24*F50)</f>
        <v>6.242822997573159</v>
      </c>
    </row>
    <row r="84" spans="1:6" ht="12.75">
      <c r="A84" t="s">
        <v>83</v>
      </c>
      <c r="B84">
        <f>B24+(4/0.017)*(B10*B51+B25*B50)</f>
        <v>-6.513656261587431</v>
      </c>
      <c r="C84">
        <f>C24+(4/0.017)*(C10*C51+C25*C50)</f>
        <v>-0.2641520527577133</v>
      </c>
      <c r="D84">
        <f>D24+(4/0.017)*(D10*D51+D25*D50)</f>
        <v>0.4458695963417159</v>
      </c>
      <c r="E84">
        <f>E24+(4/0.017)*(E10*E51+E25*E50)</f>
        <v>-0.5920279934026788</v>
      </c>
      <c r="F84">
        <f>F24+(4/0.017)*(F10*F51+F25*F50)</f>
        <v>-0.3337691887521721</v>
      </c>
    </row>
    <row r="85" spans="1:6" ht="12.75">
      <c r="A85" t="s">
        <v>84</v>
      </c>
      <c r="B85">
        <f>B25+(5/0.017)*(B11*B51+B26*B50)</f>
        <v>0.96712060974371</v>
      </c>
      <c r="C85">
        <f>C25+(5/0.017)*(C11*C51+C26*C50)</f>
        <v>0.24964856020017168</v>
      </c>
      <c r="D85">
        <f>D25+(5/0.017)*(D11*D51+D26*D50)</f>
        <v>-0.565891447354385</v>
      </c>
      <c r="E85">
        <f>E25+(5/0.017)*(E11*E51+E26*E50)</f>
        <v>0.32663657486517755</v>
      </c>
      <c r="F85">
        <f>F25+(5/0.017)*(F11*F51+F26*F50)</f>
        <v>-1.601738087143719</v>
      </c>
    </row>
    <row r="86" spans="1:6" ht="12.75">
      <c r="A86" t="s">
        <v>85</v>
      </c>
      <c r="B86">
        <f>B26+(6/0.017)*(B12*B51+B27*B50)</f>
        <v>0.84031467091628</v>
      </c>
      <c r="C86">
        <f>C26+(6/0.017)*(C12*C51+C27*C50)</f>
        <v>0.3590412074834434</v>
      </c>
      <c r="D86">
        <f>D26+(6/0.017)*(D12*D51+D27*D50)</f>
        <v>0.5649680302475455</v>
      </c>
      <c r="E86">
        <f>E26+(6/0.017)*(E12*E51+E27*E50)</f>
        <v>-0.08682594184888968</v>
      </c>
      <c r="F86">
        <f>F26+(6/0.017)*(F12*F51+F27*F50)</f>
        <v>1.0611161843622734</v>
      </c>
    </row>
    <row r="87" spans="1:6" ht="12.75">
      <c r="A87" t="s">
        <v>86</v>
      </c>
      <c r="B87">
        <f>B27+(7/0.017)*(B13*B51+B28*B50)</f>
        <v>0.31398560806394343</v>
      </c>
      <c r="C87">
        <f>C27+(7/0.017)*(C13*C51+C28*C50)</f>
        <v>0.15071453766162507</v>
      </c>
      <c r="D87">
        <f>D27+(7/0.017)*(D13*D51+D28*D50)</f>
        <v>0.0041259628184045286</v>
      </c>
      <c r="E87">
        <f>E27+(7/0.017)*(E13*E51+E28*E50)</f>
        <v>-0.1088829138961628</v>
      </c>
      <c r="F87">
        <f>F27+(7/0.017)*(F13*F51+F28*F50)</f>
        <v>0.6414828887010657</v>
      </c>
    </row>
    <row r="88" spans="1:6" ht="12.75">
      <c r="A88" t="s">
        <v>87</v>
      </c>
      <c r="B88">
        <f>B28+(8/0.017)*(B14*B51+B29*B50)</f>
        <v>-0.5195918688369576</v>
      </c>
      <c r="C88">
        <f>C28+(8/0.017)*(C14*C51+C29*C50)</f>
        <v>0.14921132256178912</v>
      </c>
      <c r="D88">
        <f>D28+(8/0.017)*(D14*D51+D29*D50)</f>
        <v>0.15200059838130434</v>
      </c>
      <c r="E88">
        <f>E28+(8/0.017)*(E14*E51+E29*E50)</f>
        <v>0.17388400710490753</v>
      </c>
      <c r="F88">
        <f>F28+(8/0.017)*(F14*F51+F29*F50)</f>
        <v>-0.16402258460144742</v>
      </c>
    </row>
    <row r="89" spans="1:6" ht="12.75">
      <c r="A89" t="s">
        <v>88</v>
      </c>
      <c r="B89">
        <f>B29+(9/0.017)*(B15*B51+B30*B50)</f>
        <v>0.061786419616389775</v>
      </c>
      <c r="C89">
        <f>C29+(9/0.017)*(C15*C51+C30*C50)</f>
        <v>-0.1664633035391489</v>
      </c>
      <c r="D89">
        <f>D29+(9/0.017)*(D15*D51+D30*D50)</f>
        <v>-0.08204320592845298</v>
      </c>
      <c r="E89">
        <f>E29+(9/0.017)*(E15*E51+E30*E50)</f>
        <v>0.00597446987877946</v>
      </c>
      <c r="F89">
        <f>F29+(9/0.017)*(F15*F51+F30*F50)</f>
        <v>-0.17634773130425738</v>
      </c>
    </row>
    <row r="90" spans="1:6" ht="12.75">
      <c r="A90" t="s">
        <v>89</v>
      </c>
      <c r="B90">
        <f>B30+(10/0.017)*(B16*B51+B31*B50)</f>
        <v>0.11871935794358462</v>
      </c>
      <c r="C90">
        <f>C30+(10/0.017)*(C16*C51+C31*C50)</f>
        <v>0.14653396492910398</v>
      </c>
      <c r="D90">
        <f>D30+(10/0.017)*(D16*D51+D31*D50)</f>
        <v>0.13769284543671131</v>
      </c>
      <c r="E90">
        <f>E30+(10/0.017)*(E16*E51+E31*E50)</f>
        <v>-0.01171730909424357</v>
      </c>
      <c r="F90">
        <f>F30+(10/0.017)*(F16*F51+F31*F50)</f>
        <v>0.21152017145443627</v>
      </c>
    </row>
    <row r="91" spans="1:6" ht="12.75">
      <c r="A91" t="s">
        <v>90</v>
      </c>
      <c r="B91">
        <f>B31+(11/0.017)*(B17*B51+B32*B50)</f>
        <v>-0.023120928819378175</v>
      </c>
      <c r="C91">
        <f>C31+(11/0.017)*(C17*C51+C32*C50)</f>
        <v>-0.04942000840958755</v>
      </c>
      <c r="D91">
        <f>D31+(11/0.017)*(D17*D51+D32*D50)</f>
        <v>-0.014934319084312506</v>
      </c>
      <c r="E91">
        <f>E31+(11/0.017)*(E17*E51+E32*E50)</f>
        <v>-0.0021672546287102093</v>
      </c>
      <c r="F91">
        <f>F31+(11/0.017)*(F17*F51+F32*F50)</f>
        <v>0.018306895690774448</v>
      </c>
    </row>
    <row r="92" spans="1:6" ht="12.75">
      <c r="A92" t="s">
        <v>91</v>
      </c>
      <c r="B92">
        <f>B32+(12/0.017)*(B18*B51+B33*B50)</f>
        <v>-0.03264102846557272</v>
      </c>
      <c r="C92">
        <f>C32+(12/0.017)*(C18*C51+C33*C50)</f>
        <v>-0.00793926135856573</v>
      </c>
      <c r="D92">
        <f>D32+(12/0.017)*(D18*D51+D33*D50)</f>
        <v>0.003321829557175463</v>
      </c>
      <c r="E92">
        <f>E32+(12/0.017)*(E18*E51+E33*E50)</f>
        <v>-0.00888600343014105</v>
      </c>
      <c r="F92">
        <f>F32+(12/0.017)*(F18*F51+F33*F50)</f>
        <v>-0.03591801044698099</v>
      </c>
    </row>
    <row r="93" spans="1:6" ht="12.75">
      <c r="A93" t="s">
        <v>92</v>
      </c>
      <c r="B93">
        <f>B33+(13/0.017)*(B19*B51+B34*B50)</f>
        <v>0.07545172731953959</v>
      </c>
      <c r="C93">
        <f>C33+(13/0.017)*(C19*C51+C34*C50)</f>
        <v>0.06516951853123634</v>
      </c>
      <c r="D93">
        <f>D33+(13/0.017)*(D19*D51+D34*D50)</f>
        <v>0.08601428223671875</v>
      </c>
      <c r="E93">
        <f>E33+(13/0.017)*(E19*E51+E34*E50)</f>
        <v>0.08549475916645513</v>
      </c>
      <c r="F93">
        <f>F33+(13/0.017)*(F19*F51+F34*F50)</f>
        <v>0.06392552913754693</v>
      </c>
    </row>
    <row r="94" spans="1:6" ht="12.75">
      <c r="A94" t="s">
        <v>93</v>
      </c>
      <c r="B94">
        <f>B34+(14/0.017)*(B20*B51+B35*B50)</f>
        <v>0.0048733686813716825</v>
      </c>
      <c r="C94">
        <f>C34+(14/0.017)*(C20*C51+C35*C50)</f>
        <v>0.012674273759244</v>
      </c>
      <c r="D94">
        <f>D34+(14/0.017)*(D20*D51+D35*D50)</f>
        <v>0.013625941524893069</v>
      </c>
      <c r="E94">
        <f>E34+(14/0.017)*(E20*E51+E35*E50)</f>
        <v>-0.001718471989863871</v>
      </c>
      <c r="F94">
        <f>F34+(14/0.017)*(F20*F51+F35*F50)</f>
        <v>-0.02359007589654642</v>
      </c>
    </row>
    <row r="95" spans="1:6" ht="12.75">
      <c r="A95" t="s">
        <v>94</v>
      </c>
      <c r="B95" s="49">
        <f>B35</f>
        <v>-0.0009625967</v>
      </c>
      <c r="C95" s="49">
        <f>C35</f>
        <v>-0.004819958</v>
      </c>
      <c r="D95" s="49">
        <f>D35</f>
        <v>-0.005216512</v>
      </c>
      <c r="E95" s="49">
        <f>E35</f>
        <v>-0.002834473</v>
      </c>
      <c r="F95" s="49">
        <f>F35</f>
        <v>-0.004085248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-6.073081094657582</v>
      </c>
      <c r="C103">
        <f>C63*10000/C62</f>
        <v>-2.2997200373418405</v>
      </c>
      <c r="D103">
        <f>D63*10000/D62</f>
        <v>-1.6570380590753202</v>
      </c>
      <c r="E103">
        <f>E63*10000/E62</f>
        <v>-2.336344552019132</v>
      </c>
      <c r="F103">
        <f>F63*10000/F62</f>
        <v>-7.183310440169517</v>
      </c>
      <c r="G103">
        <f>AVERAGE(C103:E103)</f>
        <v>-2.0977008828120973</v>
      </c>
      <c r="H103">
        <f>STDEV(C103:E103)</f>
        <v>0.38206430340531944</v>
      </c>
      <c r="I103">
        <f>(B103*B4+C103*C4+D103*D4+E103*E4+F103*F4)/SUM(B4:F4)</f>
        <v>-3.3517708187029984</v>
      </c>
      <c r="K103">
        <f>(LN(H103)+LN(H123))/2-LN(K114*K115^3)</f>
        <v>-4.096255455427355</v>
      </c>
    </row>
    <row r="104" spans="1:11" ht="12.75">
      <c r="A104" t="s">
        <v>68</v>
      </c>
      <c r="B104">
        <f>B64*10000/B62</f>
        <v>-1.1688766482714303</v>
      </c>
      <c r="C104">
        <f>C64*10000/C62</f>
        <v>0.19511692439270467</v>
      </c>
      <c r="D104">
        <f>D64*10000/D62</f>
        <v>1.055228395961245</v>
      </c>
      <c r="E104">
        <f>E64*10000/E62</f>
        <v>-0.6994620883880671</v>
      </c>
      <c r="F104">
        <f>F64*10000/F62</f>
        <v>-0.12486659067283236</v>
      </c>
      <c r="G104">
        <f>AVERAGE(C104:E104)</f>
        <v>0.1836277439886275</v>
      </c>
      <c r="H104">
        <f>STDEV(C104:E104)</f>
        <v>0.8774016611086817</v>
      </c>
      <c r="I104">
        <f>(B104*B4+C104*C4+D104*D4+E104*E4+F104*F4)/SUM(B4:F4)</f>
        <v>-0.05341780461664822</v>
      </c>
      <c r="K104">
        <f>(LN(H104)+LN(H124))/2-LN(K114*K115^4)</f>
        <v>-3.6695599434311807</v>
      </c>
    </row>
    <row r="105" spans="1:11" ht="12.75">
      <c r="A105" t="s">
        <v>69</v>
      </c>
      <c r="B105">
        <f>B65*10000/B62</f>
        <v>1.1293084930830324</v>
      </c>
      <c r="C105">
        <f>C65*10000/C62</f>
        <v>1.0755525788856806</v>
      </c>
      <c r="D105">
        <f>D65*10000/D62</f>
        <v>-0.2820604164783448</v>
      </c>
      <c r="E105">
        <f>E65*10000/E62</f>
        <v>0.2322889079390346</v>
      </c>
      <c r="F105">
        <f>F65*10000/F62</f>
        <v>0.12780628221466567</v>
      </c>
      <c r="G105">
        <f>AVERAGE(C105:E105)</f>
        <v>0.3419270234487901</v>
      </c>
      <c r="H105">
        <f>STDEV(C105:E105)</f>
        <v>0.6854149462732179</v>
      </c>
      <c r="I105">
        <f>(B105*B4+C105*C4+D105*D4+E105*E4+F105*F4)/SUM(B4:F4)</f>
        <v>0.42746103637531624</v>
      </c>
      <c r="K105">
        <f>(LN(H105)+LN(H125))/2-LN(K114*K115^5)</f>
        <v>-3.2368169166721987</v>
      </c>
    </row>
    <row r="106" spans="1:11" ht="12.75">
      <c r="A106" t="s">
        <v>70</v>
      </c>
      <c r="B106">
        <f>B66*10000/B62</f>
        <v>1.885277803752191</v>
      </c>
      <c r="C106">
        <f>C66*10000/C62</f>
        <v>0.1708354704482667</v>
      </c>
      <c r="D106">
        <f>D66*10000/D62</f>
        <v>1.6649825073071252</v>
      </c>
      <c r="E106">
        <f>E66*10000/E62</f>
        <v>0.7550496490620323</v>
      </c>
      <c r="F106">
        <f>F66*10000/F62</f>
        <v>12.62278752065512</v>
      </c>
      <c r="G106">
        <f>AVERAGE(C106:E106)</f>
        <v>0.8636225422724747</v>
      </c>
      <c r="H106">
        <f>STDEV(C106:E106)</f>
        <v>0.7529673942433308</v>
      </c>
      <c r="I106">
        <f>(B106*B4+C106*C4+D106*D4+E106*E4+F106*F4)/SUM(B4:F4)</f>
        <v>2.580100867545599</v>
      </c>
      <c r="K106">
        <f>(LN(H106)+LN(H126))/2-LN(K114*K115^6)</f>
        <v>-2.7960206443881495</v>
      </c>
    </row>
    <row r="107" spans="1:11" ht="12.75">
      <c r="A107" t="s">
        <v>71</v>
      </c>
      <c r="B107">
        <f>B67*10000/B62</f>
        <v>-0.07989330116288848</v>
      </c>
      <c r="C107">
        <f>C67*10000/C62</f>
        <v>0.4970103048381636</v>
      </c>
      <c r="D107">
        <f>D67*10000/D62</f>
        <v>0.13647164113894364</v>
      </c>
      <c r="E107">
        <f>E67*10000/E62</f>
        <v>-0.12179134447588302</v>
      </c>
      <c r="F107">
        <f>F67*10000/F62</f>
        <v>-0.3651122094294095</v>
      </c>
      <c r="G107">
        <f>AVERAGE(C107:E107)</f>
        <v>0.17056353383374143</v>
      </c>
      <c r="H107">
        <f>STDEV(C107:E107)</f>
        <v>0.3108063113244023</v>
      </c>
      <c r="I107">
        <f>(B107*B4+C107*C4+D107*D4+E107*E4+F107*F4)/SUM(B4:F4)</f>
        <v>0.06286356979398322</v>
      </c>
      <c r="K107">
        <f>(LN(H107)+LN(H127))/2-LN(K114*K115^7)</f>
        <v>-3.117087982963733</v>
      </c>
    </row>
    <row r="108" spans="1:9" ht="12.75">
      <c r="A108" t="s">
        <v>72</v>
      </c>
      <c r="B108">
        <f>B68*10000/B62</f>
        <v>-0.011573740263879211</v>
      </c>
      <c r="C108">
        <f>C68*10000/C62</f>
        <v>-0.029931257496702304</v>
      </c>
      <c r="D108">
        <f>D68*10000/D62</f>
        <v>0.1818801168942403</v>
      </c>
      <c r="E108">
        <f>E68*10000/E62</f>
        <v>-0.06958452982409327</v>
      </c>
      <c r="F108">
        <f>F68*10000/F62</f>
        <v>-0.042538058962034844</v>
      </c>
      <c r="G108">
        <f>AVERAGE(C108:E108)</f>
        <v>0.027454776524481573</v>
      </c>
      <c r="H108">
        <f>STDEV(C108:E108)</f>
        <v>0.1351979467773251</v>
      </c>
      <c r="I108">
        <f>(B108*B4+C108*C4+D108*D4+E108*E4+F108*F4)/SUM(B4:F4)</f>
        <v>0.012453152179218144</v>
      </c>
    </row>
    <row r="109" spans="1:9" ht="12.75">
      <c r="A109" t="s">
        <v>73</v>
      </c>
      <c r="B109">
        <f>B69*10000/B62</f>
        <v>0.060439259381891534</v>
      </c>
      <c r="C109">
        <f>C69*10000/C62</f>
        <v>0.054463640148567305</v>
      </c>
      <c r="D109">
        <f>D69*10000/D62</f>
        <v>-0.11575119335427836</v>
      </c>
      <c r="E109">
        <f>E69*10000/E62</f>
        <v>0.048352250545535325</v>
      </c>
      <c r="F109">
        <f>F69*10000/F62</f>
        <v>0.18270677550240152</v>
      </c>
      <c r="G109">
        <f>AVERAGE(C109:E109)</f>
        <v>-0.00431176755339191</v>
      </c>
      <c r="H109">
        <f>STDEV(C109:E109)</f>
        <v>0.09655773655095416</v>
      </c>
      <c r="I109">
        <f>(B109*B4+C109*C4+D109*D4+E109*E4+F109*F4)/SUM(B4:F4)</f>
        <v>0.030022648835938637</v>
      </c>
    </row>
    <row r="110" spans="1:11" ht="12.75">
      <c r="A110" t="s">
        <v>74</v>
      </c>
      <c r="B110">
        <f>B70*10000/B62</f>
        <v>-0.38261597843762846</v>
      </c>
      <c r="C110">
        <f>C70*10000/C62</f>
        <v>-0.09413945865666642</v>
      </c>
      <c r="D110">
        <f>D70*10000/D62</f>
        <v>0.0003104710252795034</v>
      </c>
      <c r="E110">
        <f>E70*10000/E62</f>
        <v>-0.046341437181537395</v>
      </c>
      <c r="F110">
        <f>F70*10000/F62</f>
        <v>-0.3599786897243538</v>
      </c>
      <c r="G110">
        <f>AVERAGE(C110:E110)</f>
        <v>-0.04672347493764143</v>
      </c>
      <c r="H110">
        <f>STDEV(C110:E110)</f>
        <v>0.04722612379675522</v>
      </c>
      <c r="I110">
        <f>(B110*B4+C110*C4+D110*D4+E110*E4+F110*F4)/SUM(B4:F4)</f>
        <v>-0.13715306268941055</v>
      </c>
      <c r="K110">
        <f>EXP(AVERAGE(K103:K107))</f>
        <v>0.03394043547334188</v>
      </c>
    </row>
    <row r="111" spans="1:9" ht="12.75">
      <c r="A111" t="s">
        <v>75</v>
      </c>
      <c r="B111">
        <f>B71*10000/B62</f>
        <v>-0.0007861607053142738</v>
      </c>
      <c r="C111">
        <f>C71*10000/C62</f>
        <v>0.019306912342796738</v>
      </c>
      <c r="D111">
        <f>D71*10000/D62</f>
        <v>0.014983752773316823</v>
      </c>
      <c r="E111">
        <f>E71*10000/E62</f>
        <v>-0.035247403260081495</v>
      </c>
      <c r="F111">
        <f>F71*10000/F62</f>
        <v>-0.03260696512227295</v>
      </c>
      <c r="G111">
        <f>AVERAGE(C111:E111)</f>
        <v>-0.0003189127146559778</v>
      </c>
      <c r="H111">
        <f>STDEV(C111:E111)</f>
        <v>0.0303260946381529</v>
      </c>
      <c r="I111">
        <f>(B111*B4+C111*C4+D111*D4+E111*E4+F111*F4)/SUM(B4:F4)</f>
        <v>-0.004693433221372282</v>
      </c>
    </row>
    <row r="112" spans="1:9" ht="12.75">
      <c r="A112" t="s">
        <v>76</v>
      </c>
      <c r="B112">
        <f>B72*10000/B62</f>
        <v>-0.03927990719791969</v>
      </c>
      <c r="C112">
        <f>C72*10000/C62</f>
        <v>-0.021490266482998267</v>
      </c>
      <c r="D112">
        <f>D72*10000/D62</f>
        <v>-0.026063942536653742</v>
      </c>
      <c r="E112">
        <f>E72*10000/E62</f>
        <v>-0.00976461768513349</v>
      </c>
      <c r="F112">
        <f>F72*10000/F62</f>
        <v>-0.028704364051274935</v>
      </c>
      <c r="G112">
        <f>AVERAGE(C112:E112)</f>
        <v>-0.019106275568261832</v>
      </c>
      <c r="H112">
        <f>STDEV(C112:E112)</f>
        <v>0.008407113485912148</v>
      </c>
      <c r="I112">
        <f>(B112*B4+C112*C4+D112*D4+E112*E4+F112*F4)/SUM(B4:F4)</f>
        <v>-0.023307417146790115</v>
      </c>
    </row>
    <row r="113" spans="1:9" ht="12.75">
      <c r="A113" t="s">
        <v>77</v>
      </c>
      <c r="B113">
        <f>B73*10000/B62</f>
        <v>0.005192763633004573</v>
      </c>
      <c r="C113">
        <f>C73*10000/C62</f>
        <v>0.001123084498052704</v>
      </c>
      <c r="D113">
        <f>D73*10000/D62</f>
        <v>0.018647038624491196</v>
      </c>
      <c r="E113">
        <f>E73*10000/E62</f>
        <v>0.03521856276969718</v>
      </c>
      <c r="F113">
        <f>F73*10000/F62</f>
        <v>-0.004434498176803171</v>
      </c>
      <c r="G113">
        <f>AVERAGE(C113:E113)</f>
        <v>0.018329561964080362</v>
      </c>
      <c r="H113">
        <f>STDEV(C113:E113)</f>
        <v>0.01704995610596914</v>
      </c>
      <c r="I113">
        <f>(B113*B4+C113*C4+D113*D4+E113*E4+F113*F4)/SUM(B4:F4)</f>
        <v>0.013389609210052235</v>
      </c>
    </row>
    <row r="114" spans="1:11" ht="12.75">
      <c r="A114" t="s">
        <v>78</v>
      </c>
      <c r="B114">
        <f>B74*10000/B62</f>
        <v>-0.2046603286773388</v>
      </c>
      <c r="C114">
        <f>C74*10000/C62</f>
        <v>-0.19026564402627208</v>
      </c>
      <c r="D114">
        <f>D74*10000/D62</f>
        <v>-0.20888634603205192</v>
      </c>
      <c r="E114">
        <f>E74*10000/E62</f>
        <v>-0.2038627807640098</v>
      </c>
      <c r="F114">
        <f>F74*10000/F62</f>
        <v>-0.1573036107607507</v>
      </c>
      <c r="G114">
        <f>AVERAGE(C114:E114)</f>
        <v>-0.2010049236074446</v>
      </c>
      <c r="H114">
        <f>STDEV(C114:E114)</f>
        <v>0.00963369848202224</v>
      </c>
      <c r="I114">
        <f>(B114*B4+C114*C4+D114*D4+E114*E4+F114*F4)/SUM(B4:F4)</f>
        <v>-0.19570338121239894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-0.0031620507101343806</v>
      </c>
      <c r="C115">
        <f>C75*10000/C62</f>
        <v>-0.002950832197401517</v>
      </c>
      <c r="D115">
        <f>D75*10000/D62</f>
        <v>0.004718899554908977</v>
      </c>
      <c r="E115">
        <f>E75*10000/E62</f>
        <v>0.0016044334388748693</v>
      </c>
      <c r="F115">
        <f>F75*10000/F62</f>
        <v>-0.007675269503564378</v>
      </c>
      <c r="G115">
        <f>AVERAGE(C115:E115)</f>
        <v>0.001124166932127443</v>
      </c>
      <c r="H115">
        <f>STDEV(C115:E115)</f>
        <v>0.0038573550816884206</v>
      </c>
      <c r="I115">
        <f>(B115*B4+C115*C4+D115*D4+E115*E4+F115*F4)/SUM(B4:F4)</f>
        <v>-0.0006707760020033518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4.914982522101384</v>
      </c>
      <c r="C122">
        <f>C82*10000/C62</f>
        <v>-0.004863580193483679</v>
      </c>
      <c r="D122">
        <f>D82*10000/D62</f>
        <v>11.45412316248807</v>
      </c>
      <c r="E122">
        <f>E82*10000/E62</f>
        <v>6.492178682116893</v>
      </c>
      <c r="F122">
        <f>F82*10000/F62</f>
        <v>-39.26016993581797</v>
      </c>
      <c r="G122">
        <f>AVERAGE(C122:E122)</f>
        <v>5.980479421470494</v>
      </c>
      <c r="H122">
        <f>STDEV(C122:E122)</f>
        <v>5.746605205880029</v>
      </c>
      <c r="I122">
        <f>(B122*B4+C122*C4+D122*D4+E122*E4+F122*F4)/SUM(B4:F4)</f>
        <v>-0.20951866290018403</v>
      </c>
    </row>
    <row r="123" spans="1:9" ht="12.75">
      <c r="A123" t="s">
        <v>82</v>
      </c>
      <c r="B123">
        <f>B83*10000/B62</f>
        <v>5.969292223574551</v>
      </c>
      <c r="C123">
        <f>C83*10000/C62</f>
        <v>0.5973853463381331</v>
      </c>
      <c r="D123">
        <f>D83*10000/D62</f>
        <v>-2.100322567836758</v>
      </c>
      <c r="E123">
        <f>E83*10000/E62</f>
        <v>1.021918829824139</v>
      </c>
      <c r="F123">
        <f>F83*10000/F62</f>
        <v>6.243054412409095</v>
      </c>
      <c r="G123">
        <f>AVERAGE(C123:E123)</f>
        <v>-0.16033946389149523</v>
      </c>
      <c r="H123">
        <f>STDEV(C123:E123)</f>
        <v>1.6934308377802185</v>
      </c>
      <c r="I123">
        <f>(B123*B4+C123*C4+D123*D4+E123*E4+F123*F4)/SUM(B4:F4)</f>
        <v>1.5815794856832113</v>
      </c>
    </row>
    <row r="124" spans="1:9" ht="12.75">
      <c r="A124" t="s">
        <v>83</v>
      </c>
      <c r="B124">
        <f>B84*10000/B62</f>
        <v>-6.513736003381325</v>
      </c>
      <c r="C124">
        <f>C84*10000/C62</f>
        <v>-0.2641517123578419</v>
      </c>
      <c r="D124">
        <f>D84*10000/D62</f>
        <v>0.4458698377447883</v>
      </c>
      <c r="E124">
        <f>E84*10000/E62</f>
        <v>-0.5920244654158784</v>
      </c>
      <c r="F124">
        <f>F84*10000/F62</f>
        <v>-0.33378156122246094</v>
      </c>
      <c r="G124">
        <f>AVERAGE(C124:E124)</f>
        <v>-0.13676878000964401</v>
      </c>
      <c r="H124">
        <f>STDEV(C124:E124)</f>
        <v>0.5305430752762311</v>
      </c>
      <c r="I124">
        <f>(B124*B4+C124*C4+D124*D4+E124*E4+F124*F4)/SUM(B4:F4)</f>
        <v>-1.0864588560173143</v>
      </c>
    </row>
    <row r="125" spans="1:9" ht="12.75">
      <c r="A125" t="s">
        <v>84</v>
      </c>
      <c r="B125">
        <f>B85*10000/B62</f>
        <v>0.9671324494738456</v>
      </c>
      <c r="C125">
        <f>C85*10000/C62</f>
        <v>0.24964823849024398</v>
      </c>
      <c r="D125">
        <f>D85*10000/D62</f>
        <v>-0.5658917537397837</v>
      </c>
      <c r="E125">
        <f>E85*10000/E62</f>
        <v>0.326634628387076</v>
      </c>
      <c r="F125">
        <f>F85*10000/F62</f>
        <v>-1.6017974618780009</v>
      </c>
      <c r="G125">
        <f>AVERAGE(C125:E125)</f>
        <v>0.003463704379178756</v>
      </c>
      <c r="H125">
        <f>STDEV(C125:E125)</f>
        <v>0.49457654041081145</v>
      </c>
      <c r="I125">
        <f>(B125*B4+C125*C4+D125*D4+E125*E4+F125*F4)/SUM(B4:F4)</f>
        <v>-0.07108566716500529</v>
      </c>
    </row>
    <row r="126" spans="1:9" ht="12.75">
      <c r="A126" t="s">
        <v>85</v>
      </c>
      <c r="B126">
        <f>B86*10000/B62</f>
        <v>0.8403249582566927</v>
      </c>
      <c r="C126">
        <f>C86*10000/C62</f>
        <v>0.35904074480454473</v>
      </c>
      <c r="D126">
        <f>D86*10000/D62</f>
        <v>0.564968336132987</v>
      </c>
      <c r="E126">
        <f>E86*10000/E62</f>
        <v>-0.08682542443961143</v>
      </c>
      <c r="F126">
        <f>F86*10000/F62</f>
        <v>1.061155518815262</v>
      </c>
      <c r="G126">
        <f>AVERAGE(C126:E126)</f>
        <v>0.2790612188326401</v>
      </c>
      <c r="H126">
        <f>STDEV(C126:E126)</f>
        <v>0.33317610960475597</v>
      </c>
      <c r="I126">
        <f>(B126*B4+C126*C4+D126*D4+E126*E4+F126*F4)/SUM(B4:F4)</f>
        <v>0.4646464775012445</v>
      </c>
    </row>
    <row r="127" spans="1:9" ht="12.75">
      <c r="A127" t="s">
        <v>86</v>
      </c>
      <c r="B127">
        <f>B87*10000/B62</f>
        <v>0.31398945195355604</v>
      </c>
      <c r="C127">
        <f>C87*10000/C62</f>
        <v>0.15071434344314857</v>
      </c>
      <c r="D127">
        <f>D87*10000/D62</f>
        <v>0.004125965052286608</v>
      </c>
      <c r="E127">
        <f>E87*10000/E62</f>
        <v>-0.10888226504596095</v>
      </c>
      <c r="F127">
        <f>F87*10000/F62</f>
        <v>0.6415066677922722</v>
      </c>
      <c r="G127">
        <f>AVERAGE(C127:E127)</f>
        <v>0.015319347816491408</v>
      </c>
      <c r="H127">
        <f>STDEV(C127:E127)</f>
        <v>0.13015978122308558</v>
      </c>
      <c r="I127">
        <f>(B127*B4+C127*C4+D127*D4+E127*E4+F127*F4)/SUM(B4:F4)</f>
        <v>0.14210691626617733</v>
      </c>
    </row>
    <row r="128" spans="1:9" ht="12.75">
      <c r="A128" t="s">
        <v>87</v>
      </c>
      <c r="B128">
        <f>B88*10000/B62</f>
        <v>-0.5195982298093593</v>
      </c>
      <c r="C128">
        <f>C88*10000/C62</f>
        <v>0.14921113028043265</v>
      </c>
      <c r="D128">
        <f>D88*10000/D62</f>
        <v>0.1520006806775895</v>
      </c>
      <c r="E128">
        <f>E88*10000/E62</f>
        <v>0.17388297090309157</v>
      </c>
      <c r="F128">
        <f>F88*10000/F62</f>
        <v>-0.164028664744921</v>
      </c>
      <c r="G128">
        <f>AVERAGE(C128:E128)</f>
        <v>0.1583649272870379</v>
      </c>
      <c r="H128">
        <f>STDEV(C128:E128)</f>
        <v>0.013511204835501263</v>
      </c>
      <c r="I128">
        <f>(B128*B4+C128*C4+D128*D4+E128*E4+F128*F4)/SUM(B4:F4)</f>
        <v>0.017191482525723677</v>
      </c>
    </row>
    <row r="129" spans="1:9" ht="12.75">
      <c r="A129" t="s">
        <v>88</v>
      </c>
      <c r="B129">
        <f>B89*10000/B62</f>
        <v>0.06178717602104803</v>
      </c>
      <c r="C129">
        <f>C89*10000/C62</f>
        <v>-0.1664630890260057</v>
      </c>
      <c r="D129">
        <f>D89*10000/D62</f>
        <v>-0.08204325034835094</v>
      </c>
      <c r="E129">
        <f>E89*10000/E62</f>
        <v>0.005974434275985156</v>
      </c>
      <c r="F129">
        <f>F89*10000/F62</f>
        <v>-0.17635426832786408</v>
      </c>
      <c r="G129">
        <f>AVERAGE(C129:E129)</f>
        <v>-0.08084396836612383</v>
      </c>
      <c r="H129">
        <f>STDEV(C129:E129)</f>
        <v>0.08622501706921158</v>
      </c>
      <c r="I129">
        <f>(B129*B4+C129*C4+D129*D4+E129*E4+F129*F4)/SUM(B4:F4)</f>
        <v>-0.0729376832043939</v>
      </c>
    </row>
    <row r="130" spans="1:9" ht="12.75">
      <c r="A130" t="s">
        <v>89</v>
      </c>
      <c r="B130">
        <f>B90*10000/B62</f>
        <v>0.1187208113353806</v>
      </c>
      <c r="C130">
        <f>C90*10000/C62</f>
        <v>0.14653377609792775</v>
      </c>
      <c r="D130">
        <f>D90*10000/D62</f>
        <v>0.13769291998648148</v>
      </c>
      <c r="E130">
        <f>E90*10000/E62</f>
        <v>-0.011717239268978075</v>
      </c>
      <c r="F130">
        <f>F90*10000/F62</f>
        <v>0.21152801228314366</v>
      </c>
      <c r="G130">
        <f>AVERAGE(C130:E130)</f>
        <v>0.09083648560514372</v>
      </c>
      <c r="H130">
        <f>STDEV(C130:E130)</f>
        <v>0.08892406900476174</v>
      </c>
      <c r="I130">
        <f>(B130*B4+C130*C4+D130*D4+E130*E4+F130*F4)/SUM(B4:F4)</f>
        <v>0.11097454205102594</v>
      </c>
    </row>
    <row r="131" spans="1:9" ht="12.75">
      <c r="A131" t="s">
        <v>90</v>
      </c>
      <c r="B131">
        <f>B91*10000/B62</f>
        <v>-0.02312121187151764</v>
      </c>
      <c r="C131">
        <f>C91*10000/C62</f>
        <v>-0.04941994472443223</v>
      </c>
      <c r="D131">
        <f>D91*10000/D62</f>
        <v>-0.014934327170063454</v>
      </c>
      <c r="E131">
        <f>E91*10000/E62</f>
        <v>-0.0021672417137031347</v>
      </c>
      <c r="F131">
        <f>F91*10000/F62</f>
        <v>0.0183075743080065</v>
      </c>
      <c r="G131">
        <f>AVERAGE(C131:E131)</f>
        <v>-0.02217383786939961</v>
      </c>
      <c r="H131">
        <f>STDEV(C131:E131)</f>
        <v>0.02444406618853323</v>
      </c>
      <c r="I131">
        <f>(B131*B4+C131*C4+D131*D4+E131*E4+F131*F4)/SUM(B4:F4)</f>
        <v>-0.01691310886977145</v>
      </c>
    </row>
    <row r="132" spans="1:9" ht="12.75">
      <c r="A132" t="s">
        <v>91</v>
      </c>
      <c r="B132">
        <f>B92*10000/B62</f>
        <v>-0.03264142806513092</v>
      </c>
      <c r="C132">
        <f>C92*10000/C62</f>
        <v>-0.007939251127626702</v>
      </c>
      <c r="D132">
        <f>D92*10000/D62</f>
        <v>0.003321831355683071</v>
      </c>
      <c r="E132">
        <f>E92*10000/E62</f>
        <v>-0.008885950477065927</v>
      </c>
      <c r="F132">
        <f>F92*10000/F62</f>
        <v>-0.03591934188958283</v>
      </c>
      <c r="G132">
        <f>AVERAGE(C132:E132)</f>
        <v>-0.004501123416336519</v>
      </c>
      <c r="H132">
        <f>STDEV(C132:E132)</f>
        <v>0.006791393519621377</v>
      </c>
      <c r="I132">
        <f>(B132*B4+C132*C4+D132*D4+E132*E4+F132*F4)/SUM(B4:F4)</f>
        <v>-0.012767574839530855</v>
      </c>
    </row>
    <row r="133" spans="1:9" ht="12.75">
      <c r="A133" t="s">
        <v>92</v>
      </c>
      <c r="B133">
        <f>B93*10000/B62</f>
        <v>0.0754526510182807</v>
      </c>
      <c r="C133">
        <f>C93*10000/C62</f>
        <v>0.0651694345504552</v>
      </c>
      <c r="D133">
        <f>D93*10000/D62</f>
        <v>0.08601432880664003</v>
      </c>
      <c r="E133">
        <f>E93*10000/E62</f>
        <v>0.08549424968990131</v>
      </c>
      <c r="F133">
        <f>F93*10000/F62</f>
        <v>0.06392789878920024</v>
      </c>
      <c r="G133">
        <f>AVERAGE(C133:E133)</f>
        <v>0.07889267101566551</v>
      </c>
      <c r="H133">
        <f>STDEV(C133:E133)</f>
        <v>0.011887515925624436</v>
      </c>
      <c r="I133">
        <f>(B133*B4+C133*C4+D133*D4+E133*E4+F133*F4)/SUM(B4:F4)</f>
        <v>0.07639697132587554</v>
      </c>
    </row>
    <row r="134" spans="1:9" ht="12.75">
      <c r="A134" t="s">
        <v>93</v>
      </c>
      <c r="B134">
        <f>B94*10000/B62</f>
        <v>0.004873428342358593</v>
      </c>
      <c r="C134">
        <f>C94*10000/C62</f>
        <v>0.012674257426525351</v>
      </c>
      <c r="D134">
        <f>D94*10000/D62</f>
        <v>0.013625948902261193</v>
      </c>
      <c r="E134">
        <f>E94*10000/E62</f>
        <v>-0.001718461749222272</v>
      </c>
      <c r="F134">
        <f>F94*10000/F62</f>
        <v>-0.023590950355672595</v>
      </c>
      <c r="G134">
        <f>AVERAGE(C134:E134)</f>
        <v>0.008193914859854759</v>
      </c>
      <c r="H134">
        <f>STDEV(C134:E134)</f>
        <v>0.008597548295670115</v>
      </c>
      <c r="I134">
        <f>(B134*B4+C134*C4+D134*D4+E134*E4+F134*F4)/SUM(B4:F4)</f>
        <v>0.0034730409596640402</v>
      </c>
    </row>
    <row r="135" spans="1:9" ht="12.75">
      <c r="A135" t="s">
        <v>94</v>
      </c>
      <c r="B135">
        <f>B95*10000/B62</f>
        <v>-0.0009626084843473117</v>
      </c>
      <c r="C135">
        <f>C95*10000/C62</f>
        <v>-0.004819951788755126</v>
      </c>
      <c r="D135">
        <f>D95*10000/D62</f>
        <v>-0.005216514824328087</v>
      </c>
      <c r="E135">
        <f>E95*10000/E62</f>
        <v>-0.0028344561089349803</v>
      </c>
      <c r="F135">
        <f>F95*10000/F62</f>
        <v>-0.004085399435816144</v>
      </c>
      <c r="G135">
        <f>AVERAGE(C135:E135)</f>
        <v>-0.004290307574006064</v>
      </c>
      <c r="H135">
        <f>STDEV(C135:E135)</f>
        <v>0.0012763005823699712</v>
      </c>
      <c r="I135">
        <f>(B135*B4+C135*C4+D135*D4+E135*E4+F135*F4)/SUM(B4:F4)</f>
        <v>-0.0037811082235991726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2005-08-31T09:08:53Z</cp:lastPrinted>
  <dcterms:created xsi:type="dcterms:W3CDTF">2005-08-31T09:08:53Z</dcterms:created>
  <dcterms:modified xsi:type="dcterms:W3CDTF">2005-08-31T10:31:33Z</dcterms:modified>
  <cp:category/>
  <cp:version/>
  <cp:contentType/>
  <cp:contentStatus/>
</cp:coreProperties>
</file>