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<sst xmlns="http://schemas.openxmlformats.org/spreadsheetml/2006/main" count="204" uniqueCount="98">
  <si>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09/09/2005       11:23:46</t>
  </si>
  <si>
    <t>LISSNER</t>
  </si>
  <si>
    <t>HCMQAP652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</si>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</sst>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0793895"/>
        <c:axId val="54491872"/>
      </c:lineChart>
      <c:catAx>
        <c:axId val="507938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91872"/>
        <c:crosses val="autoZero"/>
        <c:auto val="1"/>
        <c:lblOffset val="100"/>
        <c:noMultiLvlLbl val="0"/>
      </c:catAx>
      <c:valAx>
        <c:axId val="5449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9389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-0.002261</v>
      </c>
      <c r="C4" s="12">
        <v>-0.00376</v>
      </c>
      <c r="D4" s="12">
        <v>-0.003759</v>
      </c>
      <c r="E4" s="12">
        <v>-0.003759</v>
      </c>
      <c r="F4" s="24">
        <v>-0.002086</v>
      </c>
      <c r="G4" s="34">
        <v>-0.011717</v>
      </c>
    </row>
    <row r="5" spans="1:7" ht="12.75" thickBot="1">
      <c r="A5" s="44" t="s">
        <v>13</v>
      </c>
      <c r="B5" s="45">
        <v>2.557435</v>
      </c>
      <c r="C5" s="46">
        <v>1.120421</v>
      </c>
      <c r="D5" s="46">
        <v>-0.14252</v>
      </c>
      <c r="E5" s="46">
        <v>-0.528472</v>
      </c>
      <c r="F5" s="47">
        <v>-3.547185</v>
      </c>
      <c r="G5" s="48">
        <v>8.460768</v>
      </c>
    </row>
    <row r="6" spans="1:7" ht="12.75" thickTop="1">
      <c r="A6" s="6" t="s">
        <v>14</v>
      </c>
      <c r="B6" s="39">
        <v>11.82361</v>
      </c>
      <c r="C6" s="40">
        <v>105.5446</v>
      </c>
      <c r="D6" s="40">
        <v>-93.97034</v>
      </c>
      <c r="E6" s="40">
        <v>122.8785</v>
      </c>
      <c r="F6" s="41">
        <v>-255.1574</v>
      </c>
      <c r="G6" s="42">
        <v>-0.001146401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5.89733</v>
      </c>
      <c r="C8" s="13">
        <v>-1.345772</v>
      </c>
      <c r="D8" s="13">
        <v>-1.196556</v>
      </c>
      <c r="E8" s="13">
        <v>0.38733</v>
      </c>
      <c r="F8" s="25">
        <v>-1.943385</v>
      </c>
      <c r="G8" s="35">
        <v>0.07535348</v>
      </c>
    </row>
    <row r="9" spans="1:7" ht="12">
      <c r="A9" s="20" t="s">
        <v>17</v>
      </c>
      <c r="B9" s="29">
        <v>0.7575806</v>
      </c>
      <c r="C9" s="13">
        <v>-0.2760331</v>
      </c>
      <c r="D9" s="13">
        <v>0.2311034</v>
      </c>
      <c r="E9" s="13">
        <v>0.133222</v>
      </c>
      <c r="F9" s="25">
        <v>-0.6986331</v>
      </c>
      <c r="G9" s="35">
        <v>0.03758908</v>
      </c>
    </row>
    <row r="10" spans="1:7" ht="12">
      <c r="A10" s="20" t="s">
        <v>18</v>
      </c>
      <c r="B10" s="29">
        <v>0.04755659</v>
      </c>
      <c r="C10" s="13">
        <v>0.8016042</v>
      </c>
      <c r="D10" s="13">
        <v>0.09595255</v>
      </c>
      <c r="E10" s="13">
        <v>0.6125912</v>
      </c>
      <c r="F10" s="25">
        <v>-2.70719</v>
      </c>
      <c r="G10" s="35">
        <v>0.008799924</v>
      </c>
    </row>
    <row r="11" spans="1:7" ht="12">
      <c r="A11" s="21" t="s">
        <v>19</v>
      </c>
      <c r="B11" s="31">
        <v>3.493611</v>
      </c>
      <c r="C11" s="15">
        <v>2.369121</v>
      </c>
      <c r="D11" s="15">
        <v>2.692906</v>
      </c>
      <c r="E11" s="15">
        <v>2.563967</v>
      </c>
      <c r="F11" s="27">
        <v>14.61097</v>
      </c>
      <c r="G11" s="37">
        <v>4.29103</v>
      </c>
    </row>
    <row r="12" spans="1:7" ht="12">
      <c r="A12" s="20" t="s">
        <v>20</v>
      </c>
      <c r="B12" s="29">
        <v>0.2496722</v>
      </c>
      <c r="C12" s="13">
        <v>-0.1907566</v>
      </c>
      <c r="D12" s="13">
        <v>0.05230438</v>
      </c>
      <c r="E12" s="13">
        <v>0.2592779</v>
      </c>
      <c r="F12" s="25">
        <v>-0.388703</v>
      </c>
      <c r="G12" s="35">
        <v>0.01329328</v>
      </c>
    </row>
    <row r="13" spans="1:7" ht="12">
      <c r="A13" s="20" t="s">
        <v>21</v>
      </c>
      <c r="B13" s="29">
        <v>-0.150116</v>
      </c>
      <c r="C13" s="13">
        <v>-0.135906</v>
      </c>
      <c r="D13" s="13">
        <v>-0.03528411</v>
      </c>
      <c r="E13" s="13">
        <v>0.1232844</v>
      </c>
      <c r="F13" s="25">
        <v>-0.01072132</v>
      </c>
      <c r="G13" s="35">
        <v>-0.03467873</v>
      </c>
    </row>
    <row r="14" spans="1:7" ht="12">
      <c r="A14" s="20" t="s">
        <v>22</v>
      </c>
      <c r="B14" s="29">
        <v>-0.06371906</v>
      </c>
      <c r="C14" s="13">
        <v>0.05237139</v>
      </c>
      <c r="D14" s="13">
        <v>-0.043502</v>
      </c>
      <c r="E14" s="13">
        <v>0.00677582</v>
      </c>
      <c r="F14" s="25">
        <v>0.1310961</v>
      </c>
      <c r="G14" s="35">
        <v>0.0120495</v>
      </c>
    </row>
    <row r="15" spans="1:7" ht="12">
      <c r="A15" s="21" t="s">
        <v>23</v>
      </c>
      <c r="B15" s="31">
        <v>-0.4049949</v>
      </c>
      <c r="C15" s="15">
        <v>-0.1267889</v>
      </c>
      <c r="D15" s="15">
        <v>-0.107056</v>
      </c>
      <c r="E15" s="15">
        <v>-0.1845157</v>
      </c>
      <c r="F15" s="27">
        <v>-0.3440795</v>
      </c>
      <c r="G15" s="37">
        <v>-0.2051965</v>
      </c>
    </row>
    <row r="16" spans="1:7" ht="12">
      <c r="A16" s="20" t="s">
        <v>24</v>
      </c>
      <c r="B16" s="29">
        <v>-0.002908316</v>
      </c>
      <c r="C16" s="13">
        <v>-0.01591798</v>
      </c>
      <c r="D16" s="13">
        <v>0.02994977</v>
      </c>
      <c r="E16" s="13">
        <v>0.006367812</v>
      </c>
      <c r="F16" s="25">
        <v>-0.08205758</v>
      </c>
      <c r="G16" s="35">
        <v>-0.006469073</v>
      </c>
    </row>
    <row r="17" spans="1:7" ht="12">
      <c r="A17" s="20" t="s">
        <v>25</v>
      </c>
      <c r="B17" s="29">
        <v>-0.02758292</v>
      </c>
      <c r="C17" s="13">
        <v>-0.02719379</v>
      </c>
      <c r="D17" s="13">
        <v>-0.02437895</v>
      </c>
      <c r="E17" s="13">
        <v>-0.01755136</v>
      </c>
      <c r="F17" s="25">
        <v>-0.03356806</v>
      </c>
      <c r="G17" s="35">
        <v>-0.0251026</v>
      </c>
    </row>
    <row r="18" spans="1:7" ht="12">
      <c r="A18" s="20" t="s">
        <v>26</v>
      </c>
      <c r="B18" s="29">
        <v>0.004467436</v>
      </c>
      <c r="C18" s="13">
        <v>-0.01218385</v>
      </c>
      <c r="D18" s="13">
        <v>0.02557086</v>
      </c>
      <c r="E18" s="13">
        <v>-0.02462827</v>
      </c>
      <c r="F18" s="25">
        <v>0.05566443</v>
      </c>
      <c r="G18" s="35">
        <v>0.00537773</v>
      </c>
    </row>
    <row r="19" spans="1:7" ht="12">
      <c r="A19" s="21" t="s">
        <v>27</v>
      </c>
      <c r="B19" s="31">
        <v>-0.1985769</v>
      </c>
      <c r="C19" s="15">
        <v>-0.1845334</v>
      </c>
      <c r="D19" s="15">
        <v>-0.1878392</v>
      </c>
      <c r="E19" s="15">
        <v>-0.1779086</v>
      </c>
      <c r="F19" s="27">
        <v>-0.142939</v>
      </c>
      <c r="G19" s="37">
        <v>-0.1802137</v>
      </c>
    </row>
    <row r="20" spans="1:7" ht="12.75" thickBot="1">
      <c r="A20" s="44" t="s">
        <v>28</v>
      </c>
      <c r="B20" s="45">
        <v>0.0008499898</v>
      </c>
      <c r="C20" s="46">
        <v>-0.009235534</v>
      </c>
      <c r="D20" s="46">
        <v>-0.004554994</v>
      </c>
      <c r="E20" s="46">
        <v>-0.002849212</v>
      </c>
      <c r="F20" s="47">
        <v>-0.008717966</v>
      </c>
      <c r="G20" s="48">
        <v>-0.005044893</v>
      </c>
    </row>
    <row r="21" spans="1:7" ht="12.75" thickTop="1">
      <c r="A21" s="6" t="s">
        <v>29</v>
      </c>
      <c r="B21" s="39">
        <v>-22.00372</v>
      </c>
      <c r="C21" s="40">
        <v>47.00175</v>
      </c>
      <c r="D21" s="40">
        <v>-57.4383</v>
      </c>
      <c r="E21" s="40">
        <v>27.97704</v>
      </c>
      <c r="F21" s="41">
        <v>-7.749011</v>
      </c>
      <c r="G21" s="43">
        <v>0.005122406</v>
      </c>
    </row>
    <row r="22" spans="1:7" ht="12">
      <c r="A22" s="20" t="s">
        <v>30</v>
      </c>
      <c r="B22" s="29">
        <v>51.14915</v>
      </c>
      <c r="C22" s="13">
        <v>22.40847</v>
      </c>
      <c r="D22" s="13">
        <v>-2.850398</v>
      </c>
      <c r="E22" s="13">
        <v>-10.56944</v>
      </c>
      <c r="F22" s="25">
        <v>-70.94489</v>
      </c>
      <c r="G22" s="36">
        <v>0</v>
      </c>
    </row>
    <row r="23" spans="1:7" ht="12">
      <c r="A23" s="20" t="s">
        <v>31</v>
      </c>
      <c r="B23" s="29">
        <v>-0.2907679</v>
      </c>
      <c r="C23" s="13">
        <v>-0.4515099</v>
      </c>
      <c r="D23" s="13">
        <v>-1.981729</v>
      </c>
      <c r="E23" s="13">
        <v>2.552177</v>
      </c>
      <c r="F23" s="25">
        <v>7.18134</v>
      </c>
      <c r="G23" s="35">
        <v>0.9453314</v>
      </c>
    </row>
    <row r="24" spans="1:7" ht="12">
      <c r="A24" s="20" t="s">
        <v>32</v>
      </c>
      <c r="B24" s="29">
        <v>2.518631</v>
      </c>
      <c r="C24" s="13">
        <v>-0.4896904</v>
      </c>
      <c r="D24" s="13">
        <v>0.09000347</v>
      </c>
      <c r="E24" s="13">
        <v>2.654923</v>
      </c>
      <c r="F24" s="25">
        <v>2.921787</v>
      </c>
      <c r="G24" s="35">
        <v>1.297065</v>
      </c>
    </row>
    <row r="25" spans="1:7" ht="12">
      <c r="A25" s="20" t="s">
        <v>33</v>
      </c>
      <c r="B25" s="29">
        <v>0.2268636</v>
      </c>
      <c r="C25" s="13">
        <v>0.2410562</v>
      </c>
      <c r="D25" s="13">
        <v>-0.5198785</v>
      </c>
      <c r="E25" s="13">
        <v>0.6480588</v>
      </c>
      <c r="F25" s="25">
        <v>-1.134284</v>
      </c>
      <c r="G25" s="35">
        <v>-0.02976111</v>
      </c>
    </row>
    <row r="26" spans="1:7" ht="12">
      <c r="A26" s="21" t="s">
        <v>34</v>
      </c>
      <c r="B26" s="31">
        <v>0.5335371</v>
      </c>
      <c r="C26" s="15">
        <v>-0.4527607</v>
      </c>
      <c r="D26" s="15">
        <v>-0.57683</v>
      </c>
      <c r="E26" s="15">
        <v>-0.2264478</v>
      </c>
      <c r="F26" s="27">
        <v>1.409722</v>
      </c>
      <c r="G26" s="37">
        <v>-0.0369035</v>
      </c>
    </row>
    <row r="27" spans="1:7" ht="12">
      <c r="A27" s="20" t="s">
        <v>35</v>
      </c>
      <c r="B27" s="29">
        <v>0.3717136</v>
      </c>
      <c r="C27" s="13">
        <v>0.3575737</v>
      </c>
      <c r="D27" s="13">
        <v>0.01664949</v>
      </c>
      <c r="E27" s="13">
        <v>0.05783812</v>
      </c>
      <c r="F27" s="25">
        <v>0.4635366</v>
      </c>
      <c r="G27" s="35">
        <v>0.2196406</v>
      </c>
    </row>
    <row r="28" spans="1:7" ht="12">
      <c r="A28" s="20" t="s">
        <v>36</v>
      </c>
      <c r="B28" s="29">
        <v>0.4072384</v>
      </c>
      <c r="C28" s="13">
        <v>-0.2040216</v>
      </c>
      <c r="D28" s="13">
        <v>0.06508984</v>
      </c>
      <c r="E28" s="13">
        <v>0.5505244</v>
      </c>
      <c r="F28" s="25">
        <v>0.2604577</v>
      </c>
      <c r="G28" s="35">
        <v>0.1927093</v>
      </c>
    </row>
    <row r="29" spans="1:7" ht="12">
      <c r="A29" s="20" t="s">
        <v>37</v>
      </c>
      <c r="B29" s="29">
        <v>-0.0102926</v>
      </c>
      <c r="C29" s="13">
        <v>0.01557495</v>
      </c>
      <c r="D29" s="13">
        <v>-0.1144857</v>
      </c>
      <c r="E29" s="13">
        <v>-0.02070307</v>
      </c>
      <c r="F29" s="25">
        <v>0.01390551</v>
      </c>
      <c r="G29" s="35">
        <v>-0.02840759</v>
      </c>
    </row>
    <row r="30" spans="1:7" ht="12">
      <c r="A30" s="21" t="s">
        <v>38</v>
      </c>
      <c r="B30" s="31">
        <v>0.007280332</v>
      </c>
      <c r="C30" s="15">
        <v>-0.08194787</v>
      </c>
      <c r="D30" s="15">
        <v>-0.08393291</v>
      </c>
      <c r="E30" s="15">
        <v>-0.01166711</v>
      </c>
      <c r="F30" s="27">
        <v>0.2503466</v>
      </c>
      <c r="G30" s="37">
        <v>-0.008231399</v>
      </c>
    </row>
    <row r="31" spans="1:7" ht="12">
      <c r="A31" s="20" t="s">
        <v>39</v>
      </c>
      <c r="B31" s="29">
        <v>0.03108001</v>
      </c>
      <c r="C31" s="13">
        <v>0.02334919</v>
      </c>
      <c r="D31" s="13">
        <v>0.009591975</v>
      </c>
      <c r="E31" s="13">
        <v>-0.003415647</v>
      </c>
      <c r="F31" s="25">
        <v>0.06415295</v>
      </c>
      <c r="G31" s="35">
        <v>0.02016728</v>
      </c>
    </row>
    <row r="32" spans="1:7" ht="12">
      <c r="A32" s="20" t="s">
        <v>40</v>
      </c>
      <c r="B32" s="29">
        <v>0.05556894</v>
      </c>
      <c r="C32" s="13">
        <v>-0.01561267</v>
      </c>
      <c r="D32" s="13">
        <v>0.0244875</v>
      </c>
      <c r="E32" s="13">
        <v>0.07883789</v>
      </c>
      <c r="F32" s="25">
        <v>-0.005198604</v>
      </c>
      <c r="G32" s="35">
        <v>0.02844868</v>
      </c>
    </row>
    <row r="33" spans="1:7" ht="12">
      <c r="A33" s="20" t="s">
        <v>41</v>
      </c>
      <c r="B33" s="29">
        <v>0.09782264</v>
      </c>
      <c r="C33" s="13">
        <v>0.08484483</v>
      </c>
      <c r="D33" s="13">
        <v>0.09315151</v>
      </c>
      <c r="E33" s="13">
        <v>0.06575493</v>
      </c>
      <c r="F33" s="25">
        <v>0.07027969</v>
      </c>
      <c r="G33" s="35">
        <v>0.08218339</v>
      </c>
    </row>
    <row r="34" spans="1:7" ht="12">
      <c r="A34" s="21" t="s">
        <v>42</v>
      </c>
      <c r="B34" s="31">
        <v>-0.009277987</v>
      </c>
      <c r="C34" s="15">
        <v>-0.001163408</v>
      </c>
      <c r="D34" s="15">
        <v>0.001799653</v>
      </c>
      <c r="E34" s="15">
        <v>0.00619407</v>
      </c>
      <c r="F34" s="27">
        <v>-0.01508306</v>
      </c>
      <c r="G34" s="37">
        <v>-0.001701375</v>
      </c>
    </row>
    <row r="35" spans="1:7" ht="12.75" thickBot="1">
      <c r="A35" s="22" t="s">
        <v>43</v>
      </c>
      <c r="B35" s="32">
        <v>-0.004096611</v>
      </c>
      <c r="C35" s="16">
        <v>-0.005998971</v>
      </c>
      <c r="D35" s="16">
        <v>-0.005933554</v>
      </c>
      <c r="E35" s="16">
        <v>0.0003535103</v>
      </c>
      <c r="F35" s="28">
        <v>0.002147072</v>
      </c>
      <c r="G35" s="38">
        <v>-0.003091739</v>
      </c>
    </row>
    <row r="36" spans="1:7" ht="12">
      <c r="A36" s="4" t="s">
        <v>44</v>
      </c>
      <c r="B36" s="3">
        <v>25.32959</v>
      </c>
      <c r="C36" s="3">
        <v>25.32959</v>
      </c>
      <c r="D36" s="3">
        <v>25.3418</v>
      </c>
      <c r="E36" s="3">
        <v>25.34485</v>
      </c>
      <c r="F36" s="3">
        <v>25.354</v>
      </c>
      <c r="G36" s="3"/>
    </row>
    <row r="37" spans="1:6" ht="12">
      <c r="A37" s="4" t="s">
        <v>45</v>
      </c>
      <c r="B37" s="2">
        <v>0.1322428</v>
      </c>
      <c r="C37" s="2">
        <v>0.03204346</v>
      </c>
      <c r="D37" s="2">
        <v>0.01322428</v>
      </c>
      <c r="E37" s="2">
        <v>-0.007629395</v>
      </c>
      <c r="F37" s="2">
        <v>-0.03102621</v>
      </c>
    </row>
    <row r="38" spans="1:7" ht="12">
      <c r="A38" s="4" t="s">
        <v>53</v>
      </c>
      <c r="B38" s="2">
        <v>-1.990828E-05</v>
      </c>
      <c r="C38" s="2">
        <v>-0.000179604</v>
      </c>
      <c r="D38" s="2">
        <v>0.0001597217</v>
      </c>
      <c r="E38" s="2">
        <v>-0.000208843</v>
      </c>
      <c r="F38" s="2">
        <v>0.0004336523</v>
      </c>
      <c r="G38" s="2">
        <v>0.0001613076</v>
      </c>
    </row>
    <row r="39" spans="1:7" ht="12.75" thickBot="1">
      <c r="A39" s="4" t="s">
        <v>54</v>
      </c>
      <c r="B39" s="2">
        <v>3.750815E-05</v>
      </c>
      <c r="C39" s="2">
        <v>-7.950051E-05</v>
      </c>
      <c r="D39" s="2">
        <v>9.769064E-05</v>
      </c>
      <c r="E39" s="2">
        <v>-4.77817E-05</v>
      </c>
      <c r="F39" s="2">
        <v>1.624986E-05</v>
      </c>
      <c r="G39" s="2">
        <v>0.0007690337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3.116862</v>
      </c>
      <c r="F40" s="17" t="s">
        <v>48</v>
      </c>
      <c r="G40" s="8">
        <v>55.105077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12.508</v>
      </c>
      <c r="C43" s="1">
        <v>12.507</v>
      </c>
      <c r="D43" s="1">
        <v>12.507</v>
      </c>
      <c r="E43" s="1">
        <v>12.508</v>
      </c>
      <c r="F43" s="1">
        <v>12.507</v>
      </c>
      <c r="G43" s="1">
        <v>12.508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0.002261</v>
      </c>
      <c r="C4">
        <v>0.00376</v>
      </c>
      <c r="D4">
        <v>0.003759</v>
      </c>
      <c r="E4">
        <v>0.003759</v>
      </c>
      <c r="F4">
        <v>0.002086</v>
      </c>
      <c r="G4">
        <v>0.011717</v>
      </c>
    </row>
    <row r="5" spans="1:7" ht="12.75">
      <c r="A5" t="s">
        <v>13</v>
      </c>
      <c r="B5">
        <v>2.557435</v>
      </c>
      <c r="C5">
        <v>1.120421</v>
      </c>
      <c r="D5">
        <v>-0.14252</v>
      </c>
      <c r="E5">
        <v>-0.528472</v>
      </c>
      <c r="F5">
        <v>-3.547185</v>
      </c>
      <c r="G5">
        <v>8.460768</v>
      </c>
    </row>
    <row r="6" spans="1:7" ht="12.75">
      <c r="A6" t="s">
        <v>14</v>
      </c>
      <c r="B6" s="49">
        <v>11.82361</v>
      </c>
      <c r="C6" s="49">
        <v>105.5446</v>
      </c>
      <c r="D6" s="49">
        <v>-93.97034</v>
      </c>
      <c r="E6" s="49">
        <v>122.8785</v>
      </c>
      <c r="F6" s="49">
        <v>-255.1574</v>
      </c>
      <c r="G6" s="49">
        <v>-0.001146401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5.89733</v>
      </c>
      <c r="C8" s="49">
        <v>-1.345772</v>
      </c>
      <c r="D8" s="49">
        <v>-1.196556</v>
      </c>
      <c r="E8" s="49">
        <v>0.38733</v>
      </c>
      <c r="F8" s="49">
        <v>-1.943385</v>
      </c>
      <c r="G8" s="49">
        <v>0.07535348</v>
      </c>
    </row>
    <row r="9" spans="1:7" ht="12.75">
      <c r="A9" t="s">
        <v>17</v>
      </c>
      <c r="B9" s="49">
        <v>0.7575806</v>
      </c>
      <c r="C9" s="49">
        <v>-0.2760331</v>
      </c>
      <c r="D9" s="49">
        <v>0.2311034</v>
      </c>
      <c r="E9" s="49">
        <v>0.133222</v>
      </c>
      <c r="F9" s="49">
        <v>-0.6986331</v>
      </c>
      <c r="G9" s="49">
        <v>0.03758908</v>
      </c>
    </row>
    <row r="10" spans="1:7" ht="12.75">
      <c r="A10" t="s">
        <v>18</v>
      </c>
      <c r="B10" s="49">
        <v>0.04755659</v>
      </c>
      <c r="C10" s="49">
        <v>0.8016042</v>
      </c>
      <c r="D10" s="49">
        <v>0.09595255</v>
      </c>
      <c r="E10" s="49">
        <v>0.6125912</v>
      </c>
      <c r="F10" s="49">
        <v>-2.70719</v>
      </c>
      <c r="G10" s="49">
        <v>0.008799924</v>
      </c>
    </row>
    <row r="11" spans="1:7" ht="12.75">
      <c r="A11" t="s">
        <v>19</v>
      </c>
      <c r="B11" s="49">
        <v>3.493611</v>
      </c>
      <c r="C11" s="49">
        <v>2.369121</v>
      </c>
      <c r="D11" s="49">
        <v>2.692906</v>
      </c>
      <c r="E11" s="49">
        <v>2.563967</v>
      </c>
      <c r="F11" s="49">
        <v>14.61097</v>
      </c>
      <c r="G11" s="49">
        <v>4.29103</v>
      </c>
    </row>
    <row r="12" spans="1:7" ht="12.75">
      <c r="A12" t="s">
        <v>20</v>
      </c>
      <c r="B12" s="49">
        <v>0.2496722</v>
      </c>
      <c r="C12" s="49">
        <v>-0.1907566</v>
      </c>
      <c r="D12" s="49">
        <v>0.05230438</v>
      </c>
      <c r="E12" s="49">
        <v>0.2592779</v>
      </c>
      <c r="F12" s="49">
        <v>-0.388703</v>
      </c>
      <c r="G12" s="49">
        <v>0.01329328</v>
      </c>
    </row>
    <row r="13" spans="1:7" ht="12.75">
      <c r="A13" t="s">
        <v>21</v>
      </c>
      <c r="B13" s="49">
        <v>-0.150116</v>
      </c>
      <c r="C13" s="49">
        <v>-0.135906</v>
      </c>
      <c r="D13" s="49">
        <v>-0.03528411</v>
      </c>
      <c r="E13" s="49">
        <v>0.1232844</v>
      </c>
      <c r="F13" s="49">
        <v>-0.01072132</v>
      </c>
      <c r="G13" s="49">
        <v>-0.03467873</v>
      </c>
    </row>
    <row r="14" spans="1:7" ht="12.75">
      <c r="A14" t="s">
        <v>22</v>
      </c>
      <c r="B14" s="49">
        <v>-0.06371906</v>
      </c>
      <c r="C14" s="49">
        <v>0.05237139</v>
      </c>
      <c r="D14" s="49">
        <v>-0.043502</v>
      </c>
      <c r="E14" s="49">
        <v>0.00677582</v>
      </c>
      <c r="F14" s="49">
        <v>0.1310961</v>
      </c>
      <c r="G14" s="49">
        <v>0.0120495</v>
      </c>
    </row>
    <row r="15" spans="1:7" ht="12.75">
      <c r="A15" t="s">
        <v>23</v>
      </c>
      <c r="B15" s="49">
        <v>-0.4049949</v>
      </c>
      <c r="C15" s="49">
        <v>-0.1267889</v>
      </c>
      <c r="D15" s="49">
        <v>-0.107056</v>
      </c>
      <c r="E15" s="49">
        <v>-0.1845157</v>
      </c>
      <c r="F15" s="49">
        <v>-0.3440795</v>
      </c>
      <c r="G15" s="49">
        <v>-0.2051965</v>
      </c>
    </row>
    <row r="16" spans="1:7" ht="12.75">
      <c r="A16" t="s">
        <v>24</v>
      </c>
      <c r="B16" s="49">
        <v>-0.002908316</v>
      </c>
      <c r="C16" s="49">
        <v>-0.01591798</v>
      </c>
      <c r="D16" s="49">
        <v>0.02994977</v>
      </c>
      <c r="E16" s="49">
        <v>0.006367812</v>
      </c>
      <c r="F16" s="49">
        <v>-0.08205758</v>
      </c>
      <c r="G16" s="49">
        <v>-0.006469073</v>
      </c>
    </row>
    <row r="17" spans="1:7" ht="12.75">
      <c r="A17" t="s">
        <v>25</v>
      </c>
      <c r="B17" s="49">
        <v>-0.02758292</v>
      </c>
      <c r="C17" s="49">
        <v>-0.02719379</v>
      </c>
      <c r="D17" s="49">
        <v>-0.02437895</v>
      </c>
      <c r="E17" s="49">
        <v>-0.01755136</v>
      </c>
      <c r="F17" s="49">
        <v>-0.03356806</v>
      </c>
      <c r="G17" s="49">
        <v>-0.0251026</v>
      </c>
    </row>
    <row r="18" spans="1:7" ht="12.75">
      <c r="A18" t="s">
        <v>26</v>
      </c>
      <c r="B18" s="49">
        <v>0.004467436</v>
      </c>
      <c r="C18" s="49">
        <v>-0.01218385</v>
      </c>
      <c r="D18" s="49">
        <v>0.02557086</v>
      </c>
      <c r="E18" s="49">
        <v>-0.02462827</v>
      </c>
      <c r="F18" s="49">
        <v>0.05566443</v>
      </c>
      <c r="G18" s="49">
        <v>0.00537773</v>
      </c>
    </row>
    <row r="19" spans="1:7" ht="12.75">
      <c r="A19" t="s">
        <v>27</v>
      </c>
      <c r="B19" s="49">
        <v>-0.1985769</v>
      </c>
      <c r="C19" s="49">
        <v>-0.1845334</v>
      </c>
      <c r="D19" s="49">
        <v>-0.1878392</v>
      </c>
      <c r="E19" s="49">
        <v>-0.1779086</v>
      </c>
      <c r="F19" s="49">
        <v>-0.142939</v>
      </c>
      <c r="G19" s="49">
        <v>-0.1802137</v>
      </c>
    </row>
    <row r="20" spans="1:7" ht="12.75">
      <c r="A20" t="s">
        <v>28</v>
      </c>
      <c r="B20" s="49">
        <v>0.0008499898</v>
      </c>
      <c r="C20" s="49">
        <v>-0.009235534</v>
      </c>
      <c r="D20" s="49">
        <v>-0.004554994</v>
      </c>
      <c r="E20" s="49">
        <v>-0.002849212</v>
      </c>
      <c r="F20" s="49">
        <v>-0.008717966</v>
      </c>
      <c r="G20" s="49">
        <v>-0.005044893</v>
      </c>
    </row>
    <row r="21" spans="1:7" ht="12.75">
      <c r="A21" t="s">
        <v>29</v>
      </c>
      <c r="B21" s="49">
        <v>-22.00372</v>
      </c>
      <c r="C21" s="49">
        <v>47.00175</v>
      </c>
      <c r="D21" s="49">
        <v>-57.4383</v>
      </c>
      <c r="E21" s="49">
        <v>27.97704</v>
      </c>
      <c r="F21" s="49">
        <v>-7.749011</v>
      </c>
      <c r="G21" s="49">
        <v>0.005122406</v>
      </c>
    </row>
    <row r="22" spans="1:7" ht="12.75">
      <c r="A22" t="s">
        <v>30</v>
      </c>
      <c r="B22" s="49">
        <v>51.14915</v>
      </c>
      <c r="C22" s="49">
        <v>22.40847</v>
      </c>
      <c r="D22" s="49">
        <v>-2.850398</v>
      </c>
      <c r="E22" s="49">
        <v>-10.56944</v>
      </c>
      <c r="F22" s="49">
        <v>-70.94489</v>
      </c>
      <c r="G22" s="49">
        <v>0</v>
      </c>
    </row>
    <row r="23" spans="1:7" ht="12.75">
      <c r="A23" t="s">
        <v>31</v>
      </c>
      <c r="B23" s="49">
        <v>-0.2907679</v>
      </c>
      <c r="C23" s="49">
        <v>-0.4515099</v>
      </c>
      <c r="D23" s="49">
        <v>-1.981729</v>
      </c>
      <c r="E23" s="49">
        <v>2.552177</v>
      </c>
      <c r="F23" s="49">
        <v>7.18134</v>
      </c>
      <c r="G23" s="49">
        <v>0.9453314</v>
      </c>
    </row>
    <row r="24" spans="1:7" ht="12.75">
      <c r="A24" t="s">
        <v>32</v>
      </c>
      <c r="B24" s="49">
        <v>2.518631</v>
      </c>
      <c r="C24" s="49">
        <v>-0.4896904</v>
      </c>
      <c r="D24" s="49">
        <v>0.09000347</v>
      </c>
      <c r="E24" s="49">
        <v>2.654923</v>
      </c>
      <c r="F24" s="49">
        <v>2.921787</v>
      </c>
      <c r="G24" s="49">
        <v>1.297065</v>
      </c>
    </row>
    <row r="25" spans="1:7" ht="12.75">
      <c r="A25" t="s">
        <v>33</v>
      </c>
      <c r="B25" s="49">
        <v>0.2268636</v>
      </c>
      <c r="C25" s="49">
        <v>0.2410562</v>
      </c>
      <c r="D25" s="49">
        <v>-0.5198785</v>
      </c>
      <c r="E25" s="49">
        <v>0.6480588</v>
      </c>
      <c r="F25" s="49">
        <v>-1.134284</v>
      </c>
      <c r="G25" s="49">
        <v>-0.02976111</v>
      </c>
    </row>
    <row r="26" spans="1:7" ht="12.75">
      <c r="A26" t="s">
        <v>34</v>
      </c>
      <c r="B26" s="49">
        <v>0.5335371</v>
      </c>
      <c r="C26" s="49">
        <v>-0.4527607</v>
      </c>
      <c r="D26" s="49">
        <v>-0.57683</v>
      </c>
      <c r="E26" s="49">
        <v>-0.2264478</v>
      </c>
      <c r="F26" s="49">
        <v>1.409722</v>
      </c>
      <c r="G26" s="49">
        <v>-0.0369035</v>
      </c>
    </row>
    <row r="27" spans="1:7" ht="12.75">
      <c r="A27" t="s">
        <v>35</v>
      </c>
      <c r="B27" s="49">
        <v>0.3717136</v>
      </c>
      <c r="C27" s="49">
        <v>0.3575737</v>
      </c>
      <c r="D27" s="49">
        <v>0.01664949</v>
      </c>
      <c r="E27" s="49">
        <v>0.05783812</v>
      </c>
      <c r="F27" s="49">
        <v>0.4635366</v>
      </c>
      <c r="G27" s="49">
        <v>0.2196406</v>
      </c>
    </row>
    <row r="28" spans="1:7" ht="12.75">
      <c r="A28" t="s">
        <v>36</v>
      </c>
      <c r="B28" s="49">
        <v>0.4072384</v>
      </c>
      <c r="C28" s="49">
        <v>-0.2040216</v>
      </c>
      <c r="D28" s="49">
        <v>0.06508984</v>
      </c>
      <c r="E28" s="49">
        <v>0.5505244</v>
      </c>
      <c r="F28" s="49">
        <v>0.2604577</v>
      </c>
      <c r="G28" s="49">
        <v>0.1927093</v>
      </c>
    </row>
    <row r="29" spans="1:7" ht="12.75">
      <c r="A29" t="s">
        <v>37</v>
      </c>
      <c r="B29" s="49">
        <v>-0.0102926</v>
      </c>
      <c r="C29" s="49">
        <v>0.01557495</v>
      </c>
      <c r="D29" s="49">
        <v>-0.1144857</v>
      </c>
      <c r="E29" s="49">
        <v>-0.02070307</v>
      </c>
      <c r="F29" s="49">
        <v>0.01390551</v>
      </c>
      <c r="G29" s="49">
        <v>-0.02840759</v>
      </c>
    </row>
    <row r="30" spans="1:7" ht="12.75">
      <c r="A30" t="s">
        <v>38</v>
      </c>
      <c r="B30" s="49">
        <v>0.007280332</v>
      </c>
      <c r="C30" s="49">
        <v>-0.08194787</v>
      </c>
      <c r="D30" s="49">
        <v>-0.08393291</v>
      </c>
      <c r="E30" s="49">
        <v>-0.01166711</v>
      </c>
      <c r="F30" s="49">
        <v>0.2503466</v>
      </c>
      <c r="G30" s="49">
        <v>-0.008231399</v>
      </c>
    </row>
    <row r="31" spans="1:7" ht="12.75">
      <c r="A31" t="s">
        <v>39</v>
      </c>
      <c r="B31" s="49">
        <v>0.03108001</v>
      </c>
      <c r="C31" s="49">
        <v>0.02334919</v>
      </c>
      <c r="D31" s="49">
        <v>0.009591975</v>
      </c>
      <c r="E31" s="49">
        <v>-0.003415647</v>
      </c>
      <c r="F31" s="49">
        <v>0.06415295</v>
      </c>
      <c r="G31" s="49">
        <v>0.02016728</v>
      </c>
    </row>
    <row r="32" spans="1:7" ht="12.75">
      <c r="A32" t="s">
        <v>40</v>
      </c>
      <c r="B32" s="49">
        <v>0.05556894</v>
      </c>
      <c r="C32" s="49">
        <v>-0.01561267</v>
      </c>
      <c r="D32" s="49">
        <v>0.0244875</v>
      </c>
      <c r="E32" s="49">
        <v>0.07883789</v>
      </c>
      <c r="F32" s="49">
        <v>-0.005198604</v>
      </c>
      <c r="G32" s="49">
        <v>0.02844868</v>
      </c>
    </row>
    <row r="33" spans="1:7" ht="12.75">
      <c r="A33" t="s">
        <v>41</v>
      </c>
      <c r="B33" s="49">
        <v>0.09782264</v>
      </c>
      <c r="C33" s="49">
        <v>0.08484483</v>
      </c>
      <c r="D33" s="49">
        <v>0.09315151</v>
      </c>
      <c r="E33" s="49">
        <v>0.06575493</v>
      </c>
      <c r="F33" s="49">
        <v>0.07027969</v>
      </c>
      <c r="G33" s="49">
        <v>0.08218339</v>
      </c>
    </row>
    <row r="34" spans="1:7" ht="12.75">
      <c r="A34" t="s">
        <v>42</v>
      </c>
      <c r="B34" s="49">
        <v>-0.009277987</v>
      </c>
      <c r="C34" s="49">
        <v>-0.001163408</v>
      </c>
      <c r="D34" s="49">
        <v>0.001799653</v>
      </c>
      <c r="E34" s="49">
        <v>0.00619407</v>
      </c>
      <c r="F34" s="49">
        <v>-0.01508306</v>
      </c>
      <c r="G34" s="49">
        <v>-0.001701375</v>
      </c>
    </row>
    <row r="35" spans="1:7" ht="12.75">
      <c r="A35" t="s">
        <v>43</v>
      </c>
      <c r="B35" s="49">
        <v>-0.004096611</v>
      </c>
      <c r="C35" s="49">
        <v>-0.005998971</v>
      </c>
      <c r="D35" s="49">
        <v>-0.005933554</v>
      </c>
      <c r="E35" s="49">
        <v>0.0003535103</v>
      </c>
      <c r="F35" s="49">
        <v>0.002147072</v>
      </c>
      <c r="G35" s="49">
        <v>-0.003091739</v>
      </c>
    </row>
    <row r="36" spans="1:6" ht="12.75">
      <c r="A36" t="s">
        <v>44</v>
      </c>
      <c r="B36" s="49">
        <v>25.32959</v>
      </c>
      <c r="C36" s="49">
        <v>25.32959</v>
      </c>
      <c r="D36" s="49">
        <v>25.3418</v>
      </c>
      <c r="E36" s="49">
        <v>25.34485</v>
      </c>
      <c r="F36" s="49">
        <v>25.354</v>
      </c>
    </row>
    <row r="37" spans="1:6" ht="12.75">
      <c r="A37" t="s">
        <v>45</v>
      </c>
      <c r="B37" s="49">
        <v>0.1322428</v>
      </c>
      <c r="C37" s="49">
        <v>0.03204346</v>
      </c>
      <c r="D37" s="49">
        <v>0.01322428</v>
      </c>
      <c r="E37" s="49">
        <v>-0.007629395</v>
      </c>
      <c r="F37" s="49">
        <v>-0.03102621</v>
      </c>
    </row>
    <row r="38" spans="1:7" ht="12.75">
      <c r="A38" t="s">
        <v>55</v>
      </c>
      <c r="B38" s="49">
        <v>-1.990828E-05</v>
      </c>
      <c r="C38" s="49">
        <v>-0.000179604</v>
      </c>
      <c r="D38" s="49">
        <v>0.0001597217</v>
      </c>
      <c r="E38" s="49">
        <v>-0.000208843</v>
      </c>
      <c r="F38" s="49">
        <v>0.0004336523</v>
      </c>
      <c r="G38" s="49">
        <v>0.0001613076</v>
      </c>
    </row>
    <row r="39" spans="1:7" ht="12.75">
      <c r="A39" t="s">
        <v>56</v>
      </c>
      <c r="B39" s="49">
        <v>3.750815E-05</v>
      </c>
      <c r="C39" s="49">
        <v>-7.950051E-05</v>
      </c>
      <c r="D39" s="49">
        <v>9.769064E-05</v>
      </c>
      <c r="E39" s="49">
        <v>-4.77817E-05</v>
      </c>
      <c r="F39" s="49">
        <v>1.624986E-05</v>
      </c>
      <c r="G39" s="49">
        <v>0.0007690337</v>
      </c>
    </row>
    <row r="40" spans="2:7" ht="12.75">
      <c r="B40" t="s">
        <v>46</v>
      </c>
      <c r="C40">
        <v>-0.003759</v>
      </c>
      <c r="D40" t="s">
        <v>47</v>
      </c>
      <c r="E40">
        <v>3.116862</v>
      </c>
      <c r="F40" t="s">
        <v>48</v>
      </c>
      <c r="G40">
        <v>55.105077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12.508</v>
      </c>
      <c r="C44">
        <v>12.507</v>
      </c>
      <c r="D44">
        <v>12.507</v>
      </c>
      <c r="E44">
        <v>12.508</v>
      </c>
      <c r="F44">
        <v>12.507</v>
      </c>
      <c r="J44">
        <v>12.508</v>
      </c>
    </row>
    <row r="50" spans="1:7" ht="12.75">
      <c r="A50" t="s">
        <v>58</v>
      </c>
      <c r="B50">
        <f>-0.017/(B7*B7+B22*B22)*(B21*B22+B6*B7)</f>
        <v>-1.9908285984623068E-05</v>
      </c>
      <c r="C50">
        <f>-0.017/(C7*C7+C22*C22)*(C21*C22+C6*C7)</f>
        <v>-0.0001796039684793007</v>
      </c>
      <c r="D50">
        <f>-0.017/(D7*D7+D22*D22)*(D21*D22+D6*D7)</f>
        <v>0.00015972173228035323</v>
      </c>
      <c r="E50">
        <f>-0.017/(E7*E7+E22*E22)*(E21*E22+E6*E7)</f>
        <v>-0.00020884294741538707</v>
      </c>
      <c r="F50">
        <f>-0.017/(F7*F7+F22*F22)*(F21*F22+F6*F7)</f>
        <v>0.00043365229554598116</v>
      </c>
      <c r="G50">
        <f>(B50*B$4+C50*C$4+D50*D$4+E50*E$4+F50*F$4)/SUM(B$4:F$4)</f>
        <v>-2.3776977733050593E-08</v>
      </c>
    </row>
    <row r="51" spans="1:7" ht="12.75">
      <c r="A51" t="s">
        <v>59</v>
      </c>
      <c r="B51">
        <f>-0.017/(B7*B7+B22*B22)*(B21*B7-B6*B22)</f>
        <v>3.750815319060704E-05</v>
      </c>
      <c r="C51">
        <f>-0.017/(C7*C7+C22*C22)*(C21*C7-C6*C22)</f>
        <v>-7.950050998604507E-05</v>
      </c>
      <c r="D51">
        <f>-0.017/(D7*D7+D22*D22)*(D21*D7-D6*D22)</f>
        <v>9.769063705062484E-05</v>
      </c>
      <c r="E51">
        <f>-0.017/(E7*E7+E22*E22)*(E21*E7-E6*E22)</f>
        <v>-4.7781703300213005E-05</v>
      </c>
      <c r="F51">
        <f>-0.017/(F7*F7+F22*F22)*(F21*F7-F6*F22)</f>
        <v>1.624986014057571E-05</v>
      </c>
      <c r="G51">
        <f>(B51*B$4+C51*C$4+D51*D$4+E51*E$4+F51*F$4)/SUM(B$4:F$4)</f>
        <v>4.7289005039821165E-07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9999.987470639382</v>
      </c>
      <c r="C62">
        <f>C7+(2/0.017)*(C8*C50-C23*C51)</f>
        <v>10000.024213026418</v>
      </c>
      <c r="D62">
        <f>D7+(2/0.017)*(D8*D50-D23*D51)</f>
        <v>10000.000291808397</v>
      </c>
      <c r="E62">
        <f>E7+(2/0.017)*(E8*E50-E23*E51)</f>
        <v>10000.00483014416</v>
      </c>
      <c r="F62">
        <f>F7+(2/0.017)*(F8*F50-F23*F51)</f>
        <v>9999.88712363094</v>
      </c>
    </row>
    <row r="63" spans="1:6" ht="12.75">
      <c r="A63" t="s">
        <v>67</v>
      </c>
      <c r="B63">
        <f>B8+(3/0.017)*(B9*B50-B24*B51)</f>
        <v>5.877997412596503</v>
      </c>
      <c r="C63">
        <f>C8+(3/0.017)*(C9*C50-C24*C51)</f>
        <v>-1.3438932934724046</v>
      </c>
      <c r="D63">
        <f>D8+(3/0.017)*(D9*D50-D24*D51)</f>
        <v>-1.1915936931065625</v>
      </c>
      <c r="E63">
        <f>E8+(3/0.017)*(E9*E50-E24*E51)</f>
        <v>0.4048066355171186</v>
      </c>
      <c r="F63">
        <f>F8+(3/0.017)*(F9*F50-F24*F51)</f>
        <v>-2.005227790177051</v>
      </c>
    </row>
    <row r="64" spans="1:6" ht="12.75">
      <c r="A64" t="s">
        <v>68</v>
      </c>
      <c r="B64">
        <f>B9+(4/0.017)*(B10*B50-B25*B51)</f>
        <v>0.7553556576808598</v>
      </c>
      <c r="C64">
        <f>C9+(4/0.017)*(C10*C50-C25*C51)</f>
        <v>-0.3053995010904416</v>
      </c>
      <c r="D64">
        <f>D9+(4/0.017)*(D10*D50-D25*D51)</f>
        <v>0.24665939278979776</v>
      </c>
      <c r="E64">
        <f>E9+(4/0.017)*(E10*E50-E25*E51)</f>
        <v>0.11040552977269724</v>
      </c>
      <c r="F64">
        <f>F9+(4/0.017)*(F10*F50-F25*F51)</f>
        <v>-0.9705265592045722</v>
      </c>
    </row>
    <row r="65" spans="1:6" ht="12.75">
      <c r="A65" t="s">
        <v>69</v>
      </c>
      <c r="B65">
        <f>B10+(5/0.017)*(B11*B50-B26*B51)</f>
        <v>0.021214296415677295</v>
      </c>
      <c r="C65">
        <f>C10+(5/0.017)*(C11*C50-C26*C51)</f>
        <v>0.6658694235413858</v>
      </c>
      <c r="D65">
        <f>D10+(5/0.017)*(D11*D50-D26*D51)</f>
        <v>0.23903093275237317</v>
      </c>
      <c r="E65">
        <f>E10+(5/0.017)*(E11*E50-E26*E51)</f>
        <v>0.4519187038387136</v>
      </c>
      <c r="F65">
        <f>F10+(5/0.017)*(F11*F50-F26*F51)</f>
        <v>-0.8503744425540087</v>
      </c>
    </row>
    <row r="66" spans="1:6" ht="12.75">
      <c r="A66" t="s">
        <v>70</v>
      </c>
      <c r="B66">
        <f>B11+(6/0.017)*(B12*B50-B27*B51)</f>
        <v>3.486935881336997</v>
      </c>
      <c r="C66">
        <f>C11+(6/0.017)*(C12*C50-C27*C51)</f>
        <v>2.3912461531345466</v>
      </c>
      <c r="D66">
        <f>D11+(6/0.017)*(D12*D50-D27*D51)</f>
        <v>2.695280463609923</v>
      </c>
      <c r="E66">
        <f>E11+(6/0.017)*(E12*E50-E27*E51)</f>
        <v>2.545831203430686</v>
      </c>
      <c r="F66">
        <f>F11+(6/0.017)*(F12*F50-F27*F51)</f>
        <v>14.548819051827419</v>
      </c>
    </row>
    <row r="67" spans="1:6" ht="12.75">
      <c r="A67" t="s">
        <v>71</v>
      </c>
      <c r="B67">
        <f>B12+(7/0.017)*(B13*B50-B28*B51)</f>
        <v>0.24461317316270528</v>
      </c>
      <c r="C67">
        <f>C12+(7/0.017)*(C13*C50-C28*C51)</f>
        <v>-0.18738447942094985</v>
      </c>
      <c r="D67">
        <f>D12+(7/0.017)*(D13*D50-D28*D51)</f>
        <v>0.04736554766211432</v>
      </c>
      <c r="E67">
        <f>E12+(7/0.017)*(E13*E50-E28*E51)</f>
        <v>0.2595076301481136</v>
      </c>
      <c r="F67">
        <f>F12+(7/0.017)*(F13*F50-F28*F51)</f>
        <v>-0.3923601813875138</v>
      </c>
    </row>
    <row r="68" spans="1:6" ht="12.75">
      <c r="A68" t="s">
        <v>72</v>
      </c>
      <c r="B68">
        <f>B13+(8/0.017)*(B14*B50-B29*B51)</f>
        <v>-0.149337367676856</v>
      </c>
      <c r="C68">
        <f>C13+(8/0.017)*(C14*C50-C29*C51)</f>
        <v>-0.13974971435800942</v>
      </c>
      <c r="D68">
        <f>D13+(8/0.017)*(D14*D50-D29*D51)</f>
        <v>-0.03329071415598739</v>
      </c>
      <c r="E68">
        <f>E13+(8/0.017)*(E14*E50-E29*E51)</f>
        <v>0.12215295992089427</v>
      </c>
      <c r="F68">
        <f>F13+(8/0.017)*(F14*F50-F29*F51)</f>
        <v>0.01592534452209041</v>
      </c>
    </row>
    <row r="69" spans="1:6" ht="12.75">
      <c r="A69" t="s">
        <v>73</v>
      </c>
      <c r="B69">
        <f>B14+(9/0.017)*(B15*B50-B30*B51)</f>
        <v>-0.05959511044986975</v>
      </c>
      <c r="C69">
        <f>C14+(9/0.017)*(C15*C50-C30*C51)</f>
        <v>0.06097797995745269</v>
      </c>
      <c r="D69">
        <f>D14+(9/0.017)*(D15*D50-D30*D51)</f>
        <v>-0.04821361134778439</v>
      </c>
      <c r="E69">
        <f>E14+(9/0.017)*(E15*E50-E30*E51)</f>
        <v>0.026881464364482438</v>
      </c>
      <c r="F69">
        <f>F14+(9/0.017)*(F15*F50-F30*F51)</f>
        <v>0.04994841409659774</v>
      </c>
    </row>
    <row r="70" spans="1:6" ht="12.75">
      <c r="A70" t="s">
        <v>74</v>
      </c>
      <c r="B70">
        <f>B15+(10/0.017)*(B16*B50-B31*B51)</f>
        <v>-0.40564657893504935</v>
      </c>
      <c r="C70">
        <f>C15+(10/0.017)*(C16*C50-C31*C51)</f>
        <v>-0.12401525006415577</v>
      </c>
      <c r="D70">
        <f>D15+(10/0.017)*(D16*D50-D31*D51)</f>
        <v>-0.10479330411913265</v>
      </c>
      <c r="E70">
        <f>E15+(10/0.017)*(E16*E50-E31*E51)</f>
        <v>-0.1853939812107055</v>
      </c>
      <c r="F70">
        <f>F15+(10/0.017)*(F16*F50-F31*F51)</f>
        <v>-0.3656247555288549</v>
      </c>
    </row>
    <row r="71" spans="1:6" ht="12.75">
      <c r="A71" t="s">
        <v>75</v>
      </c>
      <c r="B71">
        <f>B16+(11/0.017)*(B17*B50-B32*B51)</f>
        <v>-0.003901654599976199</v>
      </c>
      <c r="C71">
        <f>C16+(11/0.017)*(C17*C50-C32*C51)</f>
        <v>-0.013560811110456598</v>
      </c>
      <c r="D71">
        <f>D16+(11/0.017)*(D17*D50-D32*D51)</f>
        <v>0.025882327435324343</v>
      </c>
      <c r="E71">
        <f>E16+(11/0.017)*(E17*E50-E32*E51)</f>
        <v>0.011177067920339819</v>
      </c>
      <c r="F71">
        <f>F16+(11/0.017)*(F17*F50-F32*F51)</f>
        <v>-0.09142206744524052</v>
      </c>
    </row>
    <row r="72" spans="1:6" ht="12.75">
      <c r="A72" t="s">
        <v>76</v>
      </c>
      <c r="B72">
        <f>B17+(12/0.017)*(B18*B50-B33*B51)</f>
        <v>-0.030235686277742778</v>
      </c>
      <c r="C72">
        <f>C17+(12/0.017)*(C18*C50-C33*C51)</f>
        <v>-0.0208878076004453</v>
      </c>
      <c r="D72">
        <f>D17+(12/0.017)*(D18*D50-D33*D51)</f>
        <v>-0.027919520564020653</v>
      </c>
      <c r="E72">
        <f>E17+(12/0.017)*(E18*E50-E33*E51)</f>
        <v>-0.011702896668944775</v>
      </c>
      <c r="F72">
        <f>F17+(12/0.017)*(F18*F50-F33*F51)</f>
        <v>-0.017334902788327836</v>
      </c>
    </row>
    <row r="73" spans="1:6" ht="12.75">
      <c r="A73" t="s">
        <v>77</v>
      </c>
      <c r="B73">
        <f>B18+(13/0.017)*(B19*B50-B34*B51)</f>
        <v>0.007756685196874861</v>
      </c>
      <c r="C73">
        <f>C18+(13/0.017)*(C19*C50-C34*C51)</f>
        <v>0.013090015444678377</v>
      </c>
      <c r="D73">
        <f>D18+(13/0.017)*(D19*D50-D34*D51)</f>
        <v>0.0024937099053796916</v>
      </c>
      <c r="E73">
        <f>E18+(13/0.017)*(E19*E50-E34*E51)</f>
        <v>0.004010668524916262</v>
      </c>
      <c r="F73">
        <f>F18+(13/0.017)*(F19*F50-F34*F51)</f>
        <v>0.008450932226575517</v>
      </c>
    </row>
    <row r="74" spans="1:6" ht="12.75">
      <c r="A74" t="s">
        <v>78</v>
      </c>
      <c r="B74">
        <f>B19+(14/0.017)*(B20*B50-B35*B51)</f>
        <v>-0.1984642951399417</v>
      </c>
      <c r="C74">
        <f>C19+(14/0.017)*(C20*C50-C35*C51)</f>
        <v>-0.18356013869120727</v>
      </c>
      <c r="D74">
        <f>D19+(14/0.017)*(D20*D50-D35*D51)</f>
        <v>-0.18796098259221253</v>
      </c>
      <c r="E74">
        <f>E19+(14/0.017)*(E20*E50-E35*E51)</f>
        <v>-0.17740465834198632</v>
      </c>
      <c r="F74">
        <f>F19+(14/0.017)*(F20*F50-F35*F51)</f>
        <v>-0.1460811398960853</v>
      </c>
    </row>
    <row r="75" spans="1:6" ht="12.75">
      <c r="A75" t="s">
        <v>79</v>
      </c>
      <c r="B75" s="49">
        <f>B20</f>
        <v>0.0008499898</v>
      </c>
      <c r="C75" s="49">
        <f>C20</f>
        <v>-0.009235534</v>
      </c>
      <c r="D75" s="49">
        <f>D20</f>
        <v>-0.004554994</v>
      </c>
      <c r="E75" s="49">
        <f>E20</f>
        <v>-0.002849212</v>
      </c>
      <c r="F75" s="49">
        <f>F20</f>
        <v>-0.008717966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51.175854311478105</v>
      </c>
      <c r="C82">
        <f>C22+(2/0.017)*(C8*C51+C23*C50)</f>
        <v>22.4305973564909</v>
      </c>
      <c r="D82">
        <f>D22+(2/0.017)*(D8*D51+D23*D50)</f>
        <v>-2.9013882949055247</v>
      </c>
      <c r="E82">
        <f>E22+(2/0.017)*(E8*E51+E23*E50)</f>
        <v>-10.63432370048765</v>
      </c>
      <c r="F82">
        <f>F22+(2/0.017)*(F8*F51+F23*F50)</f>
        <v>-70.5822282539239</v>
      </c>
    </row>
    <row r="83" spans="1:6" ht="12.75">
      <c r="A83" t="s">
        <v>82</v>
      </c>
      <c r="B83">
        <f>B23+(3/0.017)*(B9*B51+B24*B50)</f>
        <v>-0.29460193124212447</v>
      </c>
      <c r="C83">
        <f>C23+(3/0.017)*(C9*C51+C24*C50)</f>
        <v>-0.43211664504895675</v>
      </c>
      <c r="D83">
        <f>D23+(3/0.017)*(D9*D51+D24*D50)</f>
        <v>-1.9752080326158457</v>
      </c>
      <c r="E83">
        <f>E23+(3/0.017)*(E9*E51+E24*E50)</f>
        <v>2.453207437901536</v>
      </c>
      <c r="F83">
        <f>F23+(3/0.017)*(F9*F51+F24*F50)</f>
        <v>7.40293181461444</v>
      </c>
    </row>
    <row r="84" spans="1:6" ht="12.75">
      <c r="A84" t="s">
        <v>83</v>
      </c>
      <c r="B84">
        <f>B24+(4/0.017)*(B10*B51+B25*B50)</f>
        <v>2.51798801045521</v>
      </c>
      <c r="C84">
        <f>C24+(4/0.017)*(C10*C51+C25*C50)</f>
        <v>-0.5148721865537638</v>
      </c>
      <c r="D84">
        <f>D24+(4/0.017)*(D10*D51+D25*D50)</f>
        <v>0.0726711808566636</v>
      </c>
      <c r="E84">
        <f>E24+(4/0.017)*(E10*E51+E25*E50)</f>
        <v>2.616190491563953</v>
      </c>
      <c r="F84">
        <f>F24+(4/0.017)*(F10*F51+F25*F50)</f>
        <v>2.7956984542882255</v>
      </c>
    </row>
    <row r="85" spans="1:6" ht="12.75">
      <c r="A85" t="s">
        <v>84</v>
      </c>
      <c r="B85">
        <f>B25+(5/0.017)*(B11*B51+B26*B50)</f>
        <v>0.26228039041358336</v>
      </c>
      <c r="C85">
        <f>C25+(5/0.017)*(C11*C51+C26*C50)</f>
        <v>0.20957716787435796</v>
      </c>
      <c r="D85">
        <f>D25+(5/0.017)*(D11*D51+D26*D50)</f>
        <v>-0.469602201227596</v>
      </c>
      <c r="E85">
        <f>E25+(5/0.017)*(E11*E51+E26*E50)</f>
        <v>0.6259356575065274</v>
      </c>
      <c r="F85">
        <f>F25+(5/0.017)*(F11*F51+F26*F50)</f>
        <v>-0.8846500587059356</v>
      </c>
    </row>
    <row r="86" spans="1:6" ht="12.75">
      <c r="A86" t="s">
        <v>85</v>
      </c>
      <c r="B86">
        <f>B26+(6/0.017)*(B12*B51+B27*B50)</f>
        <v>0.5342304749900689</v>
      </c>
      <c r="C86">
        <f>C26+(6/0.017)*(C12*C51+C27*C50)</f>
        <v>-0.4700747265508081</v>
      </c>
      <c r="D86">
        <f>D26+(6/0.017)*(D12*D51+D27*D50)</f>
        <v>-0.5740880234398391</v>
      </c>
      <c r="E86">
        <f>E26+(6/0.017)*(E12*E51+E27*E50)</f>
        <v>-0.23508350228607075</v>
      </c>
      <c r="F86">
        <f>F26+(6/0.017)*(F12*F51+F27*F50)</f>
        <v>1.4784387086847142</v>
      </c>
    </row>
    <row r="87" spans="1:6" ht="12.75">
      <c r="A87" t="s">
        <v>86</v>
      </c>
      <c r="B87">
        <f>B27+(7/0.017)*(B13*B51+B28*B50)</f>
        <v>0.36605677957715466</v>
      </c>
      <c r="C87">
        <f>C27+(7/0.017)*(C13*C51+C28*C50)</f>
        <v>0.3771109821929188</v>
      </c>
      <c r="D87">
        <f>D27+(7/0.017)*(D13*D51+D28*D50)</f>
        <v>0.019510980806170995</v>
      </c>
      <c r="E87">
        <f>E27+(7/0.017)*(E13*E51+E28*E50)</f>
        <v>0.008070641258998465</v>
      </c>
      <c r="F87">
        <f>F27+(7/0.017)*(F13*F51+F28*F50)</f>
        <v>0.5099728951076311</v>
      </c>
    </row>
    <row r="88" spans="1:6" ht="12.75">
      <c r="A88" t="s">
        <v>87</v>
      </c>
      <c r="B88">
        <f>B28+(8/0.017)*(B14*B51+B29*B50)</f>
        <v>0.4062101288285571</v>
      </c>
      <c r="C88">
        <f>C28+(8/0.017)*(C14*C51+C29*C50)</f>
        <v>-0.207297305902374</v>
      </c>
      <c r="D88">
        <f>D28+(8/0.017)*(D14*D51+D29*D50)</f>
        <v>0.054484855332562296</v>
      </c>
      <c r="E88">
        <f>E28+(8/0.017)*(E14*E51+E29*E50)</f>
        <v>0.5524067199710548</v>
      </c>
      <c r="F88">
        <f>F28+(8/0.017)*(F14*F51+F29*F50)</f>
        <v>0.26429791158692356</v>
      </c>
    </row>
    <row r="89" spans="1:6" ht="12.75">
      <c r="A89" t="s">
        <v>88</v>
      </c>
      <c r="B89">
        <f>B29+(9/0.017)*(B15*B51+B30*B50)</f>
        <v>-0.01841142041995307</v>
      </c>
      <c r="C89">
        <f>C29+(9/0.017)*(C15*C51+C30*C50)</f>
        <v>0.028703273755232912</v>
      </c>
      <c r="D89">
        <f>D29+(9/0.017)*(D15*D51+D30*D50)</f>
        <v>-0.1271197298579767</v>
      </c>
      <c r="E89">
        <f>E29+(9/0.017)*(E15*E51+E30*E50)</f>
        <v>-0.014745563373726126</v>
      </c>
      <c r="F89">
        <f>F29+(9/0.017)*(F15*F51+F30*F50)</f>
        <v>0.06842016918700179</v>
      </c>
    </row>
    <row r="90" spans="1:6" ht="12.75">
      <c r="A90" t="s">
        <v>89</v>
      </c>
      <c r="B90">
        <f>B30+(10/0.017)*(B16*B51+B31*B50)</f>
        <v>0.006852193594388448</v>
      </c>
      <c r="C90">
        <f>C30+(10/0.017)*(C16*C51+C31*C50)</f>
        <v>-0.08367029332754679</v>
      </c>
      <c r="D90">
        <f>D30+(10/0.017)*(D16*D51+D31*D50)</f>
        <v>-0.08131064001540615</v>
      </c>
      <c r="E90">
        <f>E30+(10/0.017)*(E16*E51+E31*E50)</f>
        <v>-0.011426481245202947</v>
      </c>
      <c r="F90">
        <f>F30+(10/0.017)*(F16*F51+F31*F50)</f>
        <v>0.2659269822559249</v>
      </c>
    </row>
    <row r="91" spans="1:6" ht="12.75">
      <c r="A91" t="s">
        <v>90</v>
      </c>
      <c r="B91">
        <f>B31+(11/0.017)*(B17*B51+B32*B50)</f>
        <v>0.02969474328705572</v>
      </c>
      <c r="C91">
        <f>C31+(11/0.017)*(C17*C51+C32*C50)</f>
        <v>0.02656249554730132</v>
      </c>
      <c r="D91">
        <f>D31+(11/0.017)*(D17*D51+D32*D50)</f>
        <v>0.010581710199646354</v>
      </c>
      <c r="E91">
        <f>E31+(11/0.017)*(E17*E51+E32*E50)</f>
        <v>-0.013526655107960191</v>
      </c>
      <c r="F91">
        <f>F31+(11/0.017)*(F17*F51+F32*F50)</f>
        <v>0.062341274045725016</v>
      </c>
    </row>
    <row r="92" spans="1:6" ht="12.75">
      <c r="A92" t="s">
        <v>91</v>
      </c>
      <c r="B92">
        <f>B32+(12/0.017)*(B18*B51+B33*B50)</f>
        <v>0.05431252883362334</v>
      </c>
      <c r="C92">
        <f>C32+(12/0.017)*(C18*C51+C33*C50)</f>
        <v>-0.025685502388958698</v>
      </c>
      <c r="D92">
        <f>D32+(12/0.017)*(D18*D51+D33*D50)</f>
        <v>0.036753161749456226</v>
      </c>
      <c r="E92">
        <f>E32+(12/0.017)*(E18*E51+E33*E50)</f>
        <v>0.06997506221292593</v>
      </c>
      <c r="F92">
        <f>F32+(12/0.017)*(F18*F51+F33*F50)</f>
        <v>0.016953034659575157</v>
      </c>
    </row>
    <row r="93" spans="1:6" ht="12.75">
      <c r="A93" t="s">
        <v>92</v>
      </c>
      <c r="B93">
        <f>B33+(13/0.017)*(B19*B51+B34*B50)</f>
        <v>0.09226816520189077</v>
      </c>
      <c r="C93">
        <f>C33+(13/0.017)*(C19*C51+C34*C50)</f>
        <v>0.09622323454952073</v>
      </c>
      <c r="D93">
        <f>D33+(13/0.017)*(D19*D51+D34*D50)</f>
        <v>0.07933886668156409</v>
      </c>
      <c r="E93">
        <f>E33+(13/0.017)*(E19*E51+E34*E50)</f>
        <v>0.07126630913870398</v>
      </c>
      <c r="F93">
        <f>F33+(13/0.017)*(F19*F51+F34*F50)</f>
        <v>0.06350168702533002</v>
      </c>
    </row>
    <row r="94" spans="1:6" ht="12.75">
      <c r="A94" t="s">
        <v>93</v>
      </c>
      <c r="B94">
        <f>B34+(14/0.017)*(B20*B51+B35*B50)</f>
        <v>-0.009184567428600913</v>
      </c>
      <c r="C94">
        <f>C34+(14/0.017)*(C20*C51+C35*C50)</f>
        <v>0.0003285544270235157</v>
      </c>
      <c r="D94">
        <f>D34+(14/0.017)*(D20*D51+D35*D50)</f>
        <v>0.0006527254089922884</v>
      </c>
      <c r="E94">
        <f>E34+(14/0.017)*(E20*E51+E35*E50)</f>
        <v>0.00624538582188329</v>
      </c>
      <c r="F94">
        <f>F34+(14/0.017)*(F20*F51+F35*F50)</f>
        <v>-0.014432951904347594</v>
      </c>
    </row>
    <row r="95" spans="1:6" ht="12.75">
      <c r="A95" t="s">
        <v>94</v>
      </c>
      <c r="B95" s="49">
        <f>B35</f>
        <v>-0.004096611</v>
      </c>
      <c r="C95" s="49">
        <f>C35</f>
        <v>-0.005998971</v>
      </c>
      <c r="D95" s="49">
        <f>D35</f>
        <v>-0.005933554</v>
      </c>
      <c r="E95" s="49">
        <f>E35</f>
        <v>0.0003535103</v>
      </c>
      <c r="F95" s="49">
        <f>F35</f>
        <v>0.002147072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5.87800477736066</v>
      </c>
      <c r="C103">
        <f>C63*10000/C62</f>
        <v>-1.3438900395079016</v>
      </c>
      <c r="D103">
        <f>D63*10000/D62</f>
        <v>-1.191593658334859</v>
      </c>
      <c r="E103">
        <f>E63*10000/E62</f>
        <v>0.4048064399897724</v>
      </c>
      <c r="F103">
        <f>F63*10000/F62</f>
        <v>-2.0052504247157508</v>
      </c>
      <c r="G103">
        <f>AVERAGE(C103:E103)</f>
        <v>-0.7102257526176627</v>
      </c>
      <c r="H103">
        <f>STDEV(C103:E103)</f>
        <v>0.9686439696001878</v>
      </c>
      <c r="I103">
        <f>(B103*B4+C103*C4+D103*D4+E103*E4+F103*F4)/SUM(B4:F4)</f>
        <v>0.0701860296541762</v>
      </c>
      <c r="K103">
        <f>(LN(H103)+LN(H123))/2-LN(K114*K115^3)</f>
        <v>-3.4894917805380326</v>
      </c>
    </row>
    <row r="104" spans="1:11" ht="12.75">
      <c r="A104" t="s">
        <v>68</v>
      </c>
      <c r="B104">
        <f>B64*10000/B62</f>
        <v>0.7553566040943885</v>
      </c>
      <c r="C104">
        <f>C64*10000/C62</f>
        <v>-0.3053987616276133</v>
      </c>
      <c r="D104">
        <f>D64*10000/D62</f>
        <v>0.24665938559206976</v>
      </c>
      <c r="E104">
        <f>E64*10000/E62</f>
        <v>0.11040547644526051</v>
      </c>
      <c r="F104">
        <f>F64*10000/F62</f>
        <v>-0.970537514279637</v>
      </c>
      <c r="G104">
        <f>AVERAGE(C104:E104)</f>
        <v>0.017222033469905654</v>
      </c>
      <c r="H104">
        <f>STDEV(C104:E104)</f>
        <v>0.28758375303807276</v>
      </c>
      <c r="I104">
        <f>(B104*B4+C104*C4+D104*D4+E104*E4+F104*F4)/SUM(B4:F4)</f>
        <v>-0.007857440016090386</v>
      </c>
      <c r="K104">
        <f>(LN(H104)+LN(H124))/2-LN(K114*K115^4)</f>
        <v>-3.6556730869729215</v>
      </c>
    </row>
    <row r="105" spans="1:11" ht="12.75">
      <c r="A105" t="s">
        <v>69</v>
      </c>
      <c r="B105">
        <f>B65*10000/B62</f>
        <v>0.021214322995867604</v>
      </c>
      <c r="C105">
        <f>C65*10000/C62</f>
        <v>0.6658678112738953</v>
      </c>
      <c r="D105">
        <f>D65*10000/D62</f>
        <v>0.23903092577725002</v>
      </c>
      <c r="E105">
        <f>E65*10000/E62</f>
        <v>0.4519184855555702</v>
      </c>
      <c r="F105">
        <f>F65*10000/F62</f>
        <v>-0.8503840413802984</v>
      </c>
      <c r="G105">
        <f>AVERAGE(C105:E105)</f>
        <v>0.4522724075355718</v>
      </c>
      <c r="H105">
        <f>STDEV(C105:E105)</f>
        <v>0.21341866284534497</v>
      </c>
      <c r="I105">
        <f>(B105*B4+C105*C4+D105*D4+E105*E4+F105*F4)/SUM(B4:F4)</f>
        <v>0.21600040202011334</v>
      </c>
      <c r="K105">
        <f>(LN(H105)+LN(H125))/2-LN(K114*K115^5)</f>
        <v>-3.76437496450548</v>
      </c>
    </row>
    <row r="106" spans="1:11" ht="12.75">
      <c r="A106" t="s">
        <v>70</v>
      </c>
      <c r="B106">
        <f>B66*10000/B62</f>
        <v>3.486940250250182</v>
      </c>
      <c r="C106">
        <f>C66*10000/C62</f>
        <v>2.391240363217938</v>
      </c>
      <c r="D106">
        <f>D66*10000/D62</f>
        <v>2.6952803849593776</v>
      </c>
      <c r="E106">
        <f>E66*10000/E62</f>
        <v>2.545829973758108</v>
      </c>
      <c r="F106">
        <f>F66*10000/F62</f>
        <v>14.548983275467982</v>
      </c>
      <c r="G106">
        <f>AVERAGE(C106:E106)</f>
        <v>2.544116907311808</v>
      </c>
      <c r="H106">
        <f>STDEV(C106:E106)</f>
        <v>0.15202724970419226</v>
      </c>
      <c r="I106">
        <f>(B106*B4+C106*C4+D106*D4+E106*E4+F106*F4)/SUM(B4:F4)</f>
        <v>4.2832351118438625</v>
      </c>
      <c r="K106">
        <f>(LN(H106)+LN(H126))/2-LN(K114*K115^6)</f>
        <v>-3.9217644974623918</v>
      </c>
    </row>
    <row r="107" spans="1:11" ht="12.75">
      <c r="A107" t="s">
        <v>71</v>
      </c>
      <c r="B107">
        <f>B67*10000/B62</f>
        <v>0.24461347964775515</v>
      </c>
      <c r="C107">
        <f>C67*10000/C62</f>
        <v>-0.1873840257075134</v>
      </c>
      <c r="D107">
        <f>D67*10000/D62</f>
        <v>0.04736554627994791</v>
      </c>
      <c r="E107">
        <f>E67*10000/E62</f>
        <v>0.25950750480224777</v>
      </c>
      <c r="F107">
        <f>F67*10000/F62</f>
        <v>-0.3923646102567691</v>
      </c>
      <c r="G107">
        <f>AVERAGE(C107:E107)</f>
        <v>0.0398296751248941</v>
      </c>
      <c r="H107">
        <f>STDEV(C107:E107)</f>
        <v>0.22354105221611617</v>
      </c>
      <c r="I107">
        <f>(B107*B4+C107*C4+D107*D4+E107*E4+F107*F4)/SUM(B4:F4)</f>
        <v>0.011748503222123334</v>
      </c>
      <c r="K107">
        <f>(LN(H107)+LN(H127))/2-LN(K114*K115^7)</f>
        <v>-3.043083053519404</v>
      </c>
    </row>
    <row r="108" spans="1:9" ht="12.75">
      <c r="A108" t="s">
        <v>72</v>
      </c>
      <c r="B108">
        <f>B68*10000/B62</f>
        <v>-0.14933755478726377</v>
      </c>
      <c r="C108">
        <f>C68*10000/C62</f>
        <v>-0.13974937598247616</v>
      </c>
      <c r="D108">
        <f>D68*10000/D62</f>
        <v>-0.03329071318453642</v>
      </c>
      <c r="E108">
        <f>E68*10000/E62</f>
        <v>0.12215290091928217</v>
      </c>
      <c r="F108">
        <f>F68*10000/F62</f>
        <v>0.01592552428362606</v>
      </c>
      <c r="G108">
        <f>AVERAGE(C108:E108)</f>
        <v>-0.0169623960825768</v>
      </c>
      <c r="H108">
        <f>STDEV(C108:E108)</f>
        <v>0.1317124182304688</v>
      </c>
      <c r="I108">
        <f>(B108*B4+C108*C4+D108*D4+E108*E4+F108*F4)/SUM(B4:F4)</f>
        <v>-0.03173480049392387</v>
      </c>
    </row>
    <row r="109" spans="1:9" ht="12.75">
      <c r="A109" t="s">
        <v>73</v>
      </c>
      <c r="B109">
        <f>B69*10000/B62</f>
        <v>-0.0595951851188263</v>
      </c>
      <c r="C109">
        <f>C69*10000/C62</f>
        <v>0.06097783231166622</v>
      </c>
      <c r="D109">
        <f>D69*10000/D62</f>
        <v>-0.04821360994087076</v>
      </c>
      <c r="E109">
        <f>E69*10000/E62</f>
        <v>0.0268814513803539</v>
      </c>
      <c r="F109">
        <f>F69*10000/F62</f>
        <v>0.04994897790252413</v>
      </c>
      <c r="G109">
        <f>AVERAGE(C109:E109)</f>
        <v>0.013215224583716453</v>
      </c>
      <c r="H109">
        <f>STDEV(C109:E109)</f>
        <v>0.055863826233441334</v>
      </c>
      <c r="I109">
        <f>(B109*B4+C109*C4+D109*D4+E109*E4+F109*F4)/SUM(B4:F4)</f>
        <v>0.007586426868088396</v>
      </c>
    </row>
    <row r="110" spans="1:11" ht="12.75">
      <c r="A110" t="s">
        <v>74</v>
      </c>
      <c r="B110">
        <f>B70*10000/B62</f>
        <v>-0.40564708718491327</v>
      </c>
      <c r="C110">
        <f>C70*10000/C62</f>
        <v>-0.12401494978643024</v>
      </c>
      <c r="D110">
        <f>D70*10000/D62</f>
        <v>-0.10479330106117613</v>
      </c>
      <c r="E110">
        <f>E70*10000/E62</f>
        <v>-0.18539389166278317</v>
      </c>
      <c r="F110">
        <f>F70*10000/F62</f>
        <v>-0.36562888261492416</v>
      </c>
      <c r="G110">
        <f>AVERAGE(C110:E110)</f>
        <v>-0.1380673808367965</v>
      </c>
      <c r="H110">
        <f>STDEV(C110:E110)</f>
        <v>0.04209770676831385</v>
      </c>
      <c r="I110">
        <f>(B110*B4+C110*C4+D110*D4+E110*E4+F110*F4)/SUM(B4:F4)</f>
        <v>-0.20716670604199433</v>
      </c>
      <c r="K110">
        <f>EXP(AVERAGE(K103:K107))</f>
        <v>0.028018858529742185</v>
      </c>
    </row>
    <row r="111" spans="1:9" ht="12.75">
      <c r="A111" t="s">
        <v>75</v>
      </c>
      <c r="B111">
        <f>B71*10000/B62</f>
        <v>-0.003901659488506073</v>
      </c>
      <c r="C111">
        <f>C71*10000/C62</f>
        <v>-0.013560778275708334</v>
      </c>
      <c r="D111">
        <f>D71*10000/D62</f>
        <v>0.025882326680056317</v>
      </c>
      <c r="E111">
        <f>E71*10000/E62</f>
        <v>0.011177062521657491</v>
      </c>
      <c r="F111">
        <f>F71*10000/F62</f>
        <v>-0.09142309939599132</v>
      </c>
      <c r="G111">
        <f>AVERAGE(C111:E111)</f>
        <v>0.007832870308668492</v>
      </c>
      <c r="H111">
        <f>STDEV(C111:E111)</f>
        <v>0.019933071722790963</v>
      </c>
      <c r="I111">
        <f>(B111*B4+C111*C4+D111*D4+E111*E4+F111*F4)/SUM(B4:F4)</f>
        <v>-0.0071176012640621605</v>
      </c>
    </row>
    <row r="112" spans="1:9" ht="12.75">
      <c r="A112" t="s">
        <v>76</v>
      </c>
      <c r="B112">
        <f>B72*10000/B62</f>
        <v>-0.030235724161171935</v>
      </c>
      <c r="C112">
        <f>C72*10000/C62</f>
        <v>-0.020887757024864034</v>
      </c>
      <c r="D112">
        <f>D72*10000/D62</f>
        <v>-0.027919519749305625</v>
      </c>
      <c r="E112">
        <f>E72*10000/E62</f>
        <v>-0.011702891016279705</v>
      </c>
      <c r="F112">
        <f>F72*10000/F62</f>
        <v>-0.017335098460624986</v>
      </c>
      <c r="G112">
        <f>AVERAGE(C112:E112)</f>
        <v>-0.020170055930149786</v>
      </c>
      <c r="H112">
        <f>STDEV(C112:E112)</f>
        <v>0.008132102004538311</v>
      </c>
      <c r="I112">
        <f>(B112*B4+C112*C4+D112*D4+E112*E4+F112*F4)/SUM(B4:F4)</f>
        <v>-0.02124816615671024</v>
      </c>
    </row>
    <row r="113" spans="1:9" ht="12.75">
      <c r="A113" t="s">
        <v>77</v>
      </c>
      <c r="B113">
        <f>B73*10000/B62</f>
        <v>0.007756694915517641</v>
      </c>
      <c r="C113">
        <f>C73*10000/C62</f>
        <v>0.013089983749866143</v>
      </c>
      <c r="D113">
        <f>D73*10000/D62</f>
        <v>0.0024937098326111447</v>
      </c>
      <c r="E113">
        <f>E73*10000/E62</f>
        <v>0.004010666587706482</v>
      </c>
      <c r="F113">
        <f>F73*10000/F62</f>
        <v>0.008451027618706758</v>
      </c>
      <c r="G113">
        <f>AVERAGE(C113:E113)</f>
        <v>0.006531453390061256</v>
      </c>
      <c r="H113">
        <f>STDEV(C113:E113)</f>
        <v>0.00573027310078404</v>
      </c>
      <c r="I113">
        <f>(B113*B4+C113*C4+D113*D4+E113*E4+F113*F4)/SUM(B4:F4)</f>
        <v>0.006965441323525013</v>
      </c>
    </row>
    <row r="114" spans="1:11" ht="12.75">
      <c r="A114" t="s">
        <v>78</v>
      </c>
      <c r="B114">
        <f>B74*10000/B62</f>
        <v>-0.19846454380332562</v>
      </c>
      <c r="C114">
        <f>C74*10000/C62</f>
        <v>-0.18355969423763469</v>
      </c>
      <c r="D114">
        <f>D74*10000/D62</f>
        <v>-0.18796097710735338</v>
      </c>
      <c r="E114">
        <f>E74*10000/E62</f>
        <v>-0.17740457265302026</v>
      </c>
      <c r="F114">
        <f>F74*10000/F62</f>
        <v>-0.14608278882556375</v>
      </c>
      <c r="G114">
        <f>AVERAGE(C114:E114)</f>
        <v>-0.18297508133266946</v>
      </c>
      <c r="H114">
        <f>STDEV(C114:E114)</f>
        <v>0.005302428494317124</v>
      </c>
      <c r="I114">
        <f>(B114*B4+C114*C4+D114*D4+E114*E4+F114*F4)/SUM(B4:F4)</f>
        <v>-0.18029123730638058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0.0008499908649842069</v>
      </c>
      <c r="C115">
        <f>C75*10000/C62</f>
        <v>-0.009235511638031272</v>
      </c>
      <c r="D115">
        <f>D75*10000/D62</f>
        <v>-0.004554993867081454</v>
      </c>
      <c r="E115">
        <f>E75*10000/E62</f>
        <v>-0.0028492106237901944</v>
      </c>
      <c r="F115">
        <f>F75*10000/F62</f>
        <v>-0.008718064406345543</v>
      </c>
      <c r="G115">
        <f>AVERAGE(C115:E115)</f>
        <v>-0.00554657204296764</v>
      </c>
      <c r="H115">
        <f>STDEV(C115:E115)</f>
        <v>0.0033066040918583637</v>
      </c>
      <c r="I115">
        <f>(B115*B4+C115*C4+D115*D4+E115*E4+F115*F4)/SUM(B4:F4)</f>
        <v>-0.005044606812549864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51.1759184316318</v>
      </c>
      <c r="C122">
        <f>C82*10000/C62</f>
        <v>22.430543045357766</v>
      </c>
      <c r="D122">
        <f>D82*10000/D62</f>
        <v>-2.9013882102405804</v>
      </c>
      <c r="E122">
        <f>E82*10000/E62</f>
        <v>-10.634318563958479</v>
      </c>
      <c r="F122">
        <f>F82*10000/F62</f>
        <v>-70.58302496948149</v>
      </c>
      <c r="G122">
        <f>AVERAGE(C122:E122)</f>
        <v>2.9649454237195694</v>
      </c>
      <c r="H122">
        <f>STDEV(C122:E122)</f>
        <v>17.295423413131807</v>
      </c>
      <c r="I122">
        <f>(B122*B4+C122*C4+D122*D4+E122*E4+F122*F4)/SUM(B4:F4)</f>
        <v>0.12356362073037097</v>
      </c>
    </row>
    <row r="123" spans="1:9" ht="12.75">
      <c r="A123" t="s">
        <v>82</v>
      </c>
      <c r="B123">
        <f>B83*10000/B62</f>
        <v>-0.2946023003599705</v>
      </c>
      <c r="C123">
        <f>C83*10000/C62</f>
        <v>-0.43211559876631583</v>
      </c>
      <c r="D123">
        <f>D83*10000/D62</f>
        <v>-1.9752079749776181</v>
      </c>
      <c r="E123">
        <f>E83*10000/E62</f>
        <v>2.4532062529675502</v>
      </c>
      <c r="F123">
        <f>F83*10000/F62</f>
        <v>7.403015377164025</v>
      </c>
      <c r="G123">
        <f>AVERAGE(C123:E123)</f>
        <v>0.015294226407872072</v>
      </c>
      <c r="H123">
        <f>STDEV(C123:E123)</f>
        <v>2.247853377627998</v>
      </c>
      <c r="I123">
        <f>(B123*B4+C123*C4+D123*D4+E123*E4+F123*F4)/SUM(B4:F4)</f>
        <v>0.9567126496801966</v>
      </c>
    </row>
    <row r="124" spans="1:9" ht="12.75">
      <c r="A124" t="s">
        <v>83</v>
      </c>
      <c r="B124">
        <f>B84*10000/B62</f>
        <v>2.5179911653371443</v>
      </c>
      <c r="C124">
        <f>C84*10000/C62</f>
        <v>-0.5148709398953968</v>
      </c>
      <c r="D124">
        <f>D84*10000/D62</f>
        <v>0.07267117873605758</v>
      </c>
      <c r="E124">
        <f>E84*10000/E62</f>
        <v>2.616189227906841</v>
      </c>
      <c r="F124">
        <f>F84*10000/F62</f>
        <v>2.795730011473482</v>
      </c>
      <c r="G124">
        <f>AVERAGE(C124:E124)</f>
        <v>0.7246631555825006</v>
      </c>
      <c r="H124">
        <f>STDEV(C124:E124)</f>
        <v>1.6642429501138178</v>
      </c>
      <c r="I124">
        <f>(B124*B4+C124*C4+D124*D4+E124*E4+F124*F4)/SUM(B4:F4)</f>
        <v>1.2605812712527957</v>
      </c>
    </row>
    <row r="125" spans="1:9" ht="12.75">
      <c r="A125" t="s">
        <v>84</v>
      </c>
      <c r="B125">
        <f>B85*10000/B62</f>
        <v>0.2622807190345546</v>
      </c>
      <c r="C125">
        <f>C85*10000/C62</f>
        <v>0.20957666042583642</v>
      </c>
      <c r="D125">
        <f>D85*10000/D62</f>
        <v>-0.46960218752420985</v>
      </c>
      <c r="E125">
        <f>E85*10000/E62</f>
        <v>0.6259353551707273</v>
      </c>
      <c r="F125">
        <f>F85*10000/F62</f>
        <v>-0.8846600444273023</v>
      </c>
      <c r="G125">
        <f>AVERAGE(C125:E125)</f>
        <v>0.12196994269078461</v>
      </c>
      <c r="H125">
        <f>STDEV(C125:E125)</f>
        <v>0.5529980376165426</v>
      </c>
      <c r="I125">
        <f>(B125*B4+C125*C4+D125*D4+E125*E4+F125*F4)/SUM(B4:F4)</f>
        <v>0.007889950300555476</v>
      </c>
    </row>
    <row r="126" spans="1:9" ht="12.75">
      <c r="A126" t="s">
        <v>85</v>
      </c>
      <c r="B126">
        <f>B86*10000/B62</f>
        <v>0.5342311443475349</v>
      </c>
      <c r="C126">
        <f>C86*10000/C62</f>
        <v>-0.47007358836038676</v>
      </c>
      <c r="D126">
        <f>D86*10000/D62</f>
        <v>-0.574088006687469</v>
      </c>
      <c r="E126">
        <f>E86*10000/E62</f>
        <v>-0.235083388737405</v>
      </c>
      <c r="F126">
        <f>F86*10000/F62</f>
        <v>1.4784553969524166</v>
      </c>
      <c r="G126">
        <f>AVERAGE(C126:E126)</f>
        <v>-0.42641499459508697</v>
      </c>
      <c r="H126">
        <f>STDEV(C126:E126)</f>
        <v>0.17366803780500237</v>
      </c>
      <c r="I126">
        <f>(B126*B4+C126*C4+D126*D4+E126*E4+F126*F4)/SUM(B4:F4)</f>
        <v>-0.03310063310237679</v>
      </c>
    </row>
    <row r="127" spans="1:9" ht="12.75">
      <c r="A127" t="s">
        <v>86</v>
      </c>
      <c r="B127">
        <f>B87*10000/B62</f>
        <v>0.3660572382234691</v>
      </c>
      <c r="C127">
        <f>C87*10000/C62</f>
        <v>0.3771100690953122</v>
      </c>
      <c r="D127">
        <f>D87*10000/D62</f>
        <v>0.019510980236824207</v>
      </c>
      <c r="E127">
        <f>E87*10000/E62</f>
        <v>0.008070637360764273</v>
      </c>
      <c r="F127">
        <f>F87*10000/F62</f>
        <v>0.5099786515614797</v>
      </c>
      <c r="G127">
        <f>AVERAGE(C127:E127)</f>
        <v>0.13489722889763356</v>
      </c>
      <c r="H127">
        <f>STDEV(C127:E127)</f>
        <v>0.20984045207907392</v>
      </c>
      <c r="I127">
        <f>(B127*B4+C127*C4+D127*D4+E127*E4+F127*F4)/SUM(B4:F4)</f>
        <v>0.21843737876020602</v>
      </c>
    </row>
    <row r="128" spans="1:9" ht="12.75">
      <c r="A128" t="s">
        <v>87</v>
      </c>
      <c r="B128">
        <f>B88*10000/B62</f>
        <v>0.4062106377845139</v>
      </c>
      <c r="C128">
        <f>C88*10000/C62</f>
        <v>-0.2072968039740749</v>
      </c>
      <c r="D128">
        <f>D88*10000/D62</f>
        <v>0.054484853742648505</v>
      </c>
      <c r="E128">
        <f>E88*10000/E62</f>
        <v>0.5524064531507744</v>
      </c>
      <c r="F128">
        <f>F88*10000/F62</f>
        <v>0.26430089491945935</v>
      </c>
      <c r="G128">
        <f>AVERAGE(C128:E128)</f>
        <v>0.13319816763978268</v>
      </c>
      <c r="H128">
        <f>STDEV(C128:E128)</f>
        <v>0.3859198091055029</v>
      </c>
      <c r="I128">
        <f>(B128*B4+C128*C4+D128*D4+E128*E4+F128*F4)/SUM(B4:F4)</f>
        <v>0.19018511094416857</v>
      </c>
    </row>
    <row r="129" spans="1:9" ht="12.75">
      <c r="A129" t="s">
        <v>88</v>
      </c>
      <c r="B129">
        <f>B89*10000/B62</f>
        <v>-0.018411443488314565</v>
      </c>
      <c r="C129">
        <f>C89*10000/C62</f>
        <v>0.028703204256088622</v>
      </c>
      <c r="D129">
        <f>D89*10000/D62</f>
        <v>-0.12711972614851635</v>
      </c>
      <c r="E129">
        <f>E89*10000/E62</f>
        <v>-0.014745556251409884</v>
      </c>
      <c r="F129">
        <f>F89*10000/F62</f>
        <v>0.06842094149774619</v>
      </c>
      <c r="G129">
        <f>AVERAGE(C129:E129)</f>
        <v>-0.03772069271461254</v>
      </c>
      <c r="H129">
        <f>STDEV(C129:E129)</f>
        <v>0.08041199588119101</v>
      </c>
      <c r="I129">
        <f>(B129*B4+C129*C4+D129*D4+E129*E4+F129*F4)/SUM(B4:F4)</f>
        <v>-0.020751983251277452</v>
      </c>
    </row>
    <row r="130" spans="1:9" ht="12.75">
      <c r="A130" t="s">
        <v>89</v>
      </c>
      <c r="B130">
        <f>B90*10000/B62</f>
        <v>0.006852202179759661</v>
      </c>
      <c r="C130">
        <f>C90*10000/C62</f>
        <v>-0.08367009073693506</v>
      </c>
      <c r="D130">
        <f>D90*10000/D62</f>
        <v>-0.08131063764269346</v>
      </c>
      <c r="E130">
        <f>E90*10000/E62</f>
        <v>-0.011426475726050447</v>
      </c>
      <c r="F130">
        <f>F90*10000/F62</f>
        <v>0.2659299839770265</v>
      </c>
      <c r="G130">
        <f>AVERAGE(C130:E130)</f>
        <v>-0.05880240136855965</v>
      </c>
      <c r="H130">
        <f>STDEV(C130:E130)</f>
        <v>0.04104571235329462</v>
      </c>
      <c r="I130">
        <f>(B130*B4+C130*C4+D130*D4+E130*E4+F130*F4)/SUM(B4:F4)</f>
        <v>-0.005950436775646099</v>
      </c>
    </row>
    <row r="131" spans="1:9" ht="12.75">
      <c r="A131" t="s">
        <v>90</v>
      </c>
      <c r="B131">
        <f>B91*10000/B62</f>
        <v>0.029694780492717045</v>
      </c>
      <c r="C131">
        <f>C91*10000/C62</f>
        <v>0.026562431231616404</v>
      </c>
      <c r="D131">
        <f>D91*10000/D62</f>
        <v>0.010581709890863175</v>
      </c>
      <c r="E131">
        <f>E91*10000/E62</f>
        <v>-0.01352664857439393</v>
      </c>
      <c r="F131">
        <f>F91*10000/F62</f>
        <v>0.06234197773933373</v>
      </c>
      <c r="G131">
        <f>AVERAGE(C131:E131)</f>
        <v>0.00787249751602855</v>
      </c>
      <c r="H131">
        <f>STDEV(C131:E131)</f>
        <v>0.0201813887949302</v>
      </c>
      <c r="I131">
        <f>(B131*B4+C131*C4+D131*D4+E131*E4+F131*F4)/SUM(B4:F4)</f>
        <v>0.018303358795377214</v>
      </c>
    </row>
    <row r="132" spans="1:9" ht="12.75">
      <c r="A132" t="s">
        <v>91</v>
      </c>
      <c r="B132">
        <f>B92*10000/B62</f>
        <v>0.05431259688383459</v>
      </c>
      <c r="C132">
        <f>C92*10000/C62</f>
        <v>-0.025685440196734494</v>
      </c>
      <c r="D132">
        <f>D92*10000/D62</f>
        <v>0.036753160676968134</v>
      </c>
      <c r="E132">
        <f>E92*10000/E62</f>
        <v>0.06997502841397844</v>
      </c>
      <c r="F132">
        <f>F92*10000/F62</f>
        <v>0.016953226021434873</v>
      </c>
      <c r="G132">
        <f>AVERAGE(C132:E132)</f>
        <v>0.02701424963140403</v>
      </c>
      <c r="H132">
        <f>STDEV(C132:E132)</f>
        <v>0.04856815937391859</v>
      </c>
      <c r="I132">
        <f>(B132*B4+C132*C4+D132*D4+E132*E4+F132*F4)/SUM(B4:F4)</f>
        <v>0.02961786999604542</v>
      </c>
    </row>
    <row r="133" spans="1:9" ht="12.75">
      <c r="A133" t="s">
        <v>92</v>
      </c>
      <c r="B133">
        <f>B93*10000/B62</f>
        <v>0.09226828080814715</v>
      </c>
      <c r="C133">
        <f>C93*10000/C62</f>
        <v>0.09622300156451284</v>
      </c>
      <c r="D133">
        <f>D93*10000/D62</f>
        <v>0.07933886436638941</v>
      </c>
      <c r="E133">
        <f>E93*10000/E62</f>
        <v>0.07126627471606592</v>
      </c>
      <c r="F133">
        <f>F93*10000/F62</f>
        <v>0.06350240381740697</v>
      </c>
      <c r="G133">
        <f>AVERAGE(C133:E133)</f>
        <v>0.08227604688232272</v>
      </c>
      <c r="H133">
        <f>STDEV(C133:E133)</f>
        <v>0.012734984671994201</v>
      </c>
      <c r="I133">
        <f>(B133*B4+C133*C4+D133*D4+E133*E4+F133*F4)/SUM(B4:F4)</f>
        <v>0.08121649926168638</v>
      </c>
    </row>
    <row r="134" spans="1:9" ht="12.75">
      <c r="A134" t="s">
        <v>93</v>
      </c>
      <c r="B134">
        <f>B94*10000/B62</f>
        <v>-0.009184578936291075</v>
      </c>
      <c r="C134">
        <f>C94*10000/C62</f>
        <v>0.0003285536314957398</v>
      </c>
      <c r="D134">
        <f>D94*10000/D62</f>
        <v>0.0006527253899452134</v>
      </c>
      <c r="E134">
        <f>E94*10000/E62</f>
        <v>0.006245382805273362</v>
      </c>
      <c r="F134">
        <f>F94*10000/F62</f>
        <v>-0.014433114820107106</v>
      </c>
      <c r="G134">
        <f>AVERAGE(C134:E134)</f>
        <v>0.0024088872755714382</v>
      </c>
      <c r="H134">
        <f>STDEV(C134:E134)</f>
        <v>0.0033264538617439423</v>
      </c>
      <c r="I134">
        <f>(B134*B4+C134*C4+D134*D4+E134*E4+F134*F4)/SUM(B4:F4)</f>
        <v>-0.0015173414482846038</v>
      </c>
    </row>
    <row r="135" spans="1:9" ht="12.75">
      <c r="A135" t="s">
        <v>94</v>
      </c>
      <c r="B135">
        <f>B95*10000/B62</f>
        <v>-0.004096616132798084</v>
      </c>
      <c r="C135">
        <f>C95*10000/C62</f>
        <v>-0.00599895647471084</v>
      </c>
      <c r="D135">
        <f>D95*10000/D62</f>
        <v>-0.005933553826853916</v>
      </c>
      <c r="E135">
        <f>E95*10000/E62</f>
        <v>0.0003535101292495114</v>
      </c>
      <c r="F135">
        <f>F95*10000/F62</f>
        <v>0.00214709623564271</v>
      </c>
      <c r="G135">
        <f>AVERAGE(C135:E135)</f>
        <v>-0.0038596667241050813</v>
      </c>
      <c r="H135">
        <f>STDEV(C135:E135)</f>
        <v>0.0036488647241051373</v>
      </c>
      <c r="I135">
        <f>(B135*B4+C135*C4+D135*D4+E135*E4+F135*F4)/SUM(B4:F4)</f>
        <v>-0.0030921642837064634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2005-09-09T09:52:31Z</cp:lastPrinted>
  <dcterms:created xsi:type="dcterms:W3CDTF">2005-09-09T09:52:31Z</dcterms:created>
  <dcterms:modified xsi:type="dcterms:W3CDTF">2005-09-09T10:15:16Z</dcterms:modified>
  <cp:category/>
  <cp:version/>
  <cp:contentType/>
  <cp:contentStatus/>
</cp:coreProperties>
</file>