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<sst xmlns="http://schemas.openxmlformats.org/spreadsheetml/2006/main" count="204" uniqueCount="98">
  <si>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29/08/2005       09:20:53</t>
  </si>
  <si>
    <t>LISSNER</t>
  </si>
  <si>
    <t>HCMQAP653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</si>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</sst>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1988"/>
        <c:axId val="3887893"/>
      </c:lineChart>
      <c:catAx>
        <c:axId val="4319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7893"/>
        <c:crosses val="autoZero"/>
        <c:auto val="1"/>
        <c:lblOffset val="100"/>
        <c:noMultiLvlLbl val="0"/>
      </c:catAx>
      <c:valAx>
        <c:axId val="388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198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-0.00376</v>
      </c>
      <c r="D4" s="12">
        <v>-0.003759</v>
      </c>
      <c r="E4" s="12">
        <v>-0.003759</v>
      </c>
      <c r="F4" s="24">
        <v>-0.002094</v>
      </c>
      <c r="G4" s="34">
        <v>-0.011718</v>
      </c>
    </row>
    <row r="5" spans="1:7" ht="12.75" thickBot="1">
      <c r="A5" s="44" t="s">
        <v>13</v>
      </c>
      <c r="B5" s="45">
        <v>-2.306955</v>
      </c>
      <c r="C5" s="46">
        <v>-1.866054</v>
      </c>
      <c r="D5" s="46">
        <v>-1.08601</v>
      </c>
      <c r="E5" s="46">
        <v>2.675987</v>
      </c>
      <c r="F5" s="47">
        <v>3.030908</v>
      </c>
      <c r="G5" s="48">
        <v>4.79304</v>
      </c>
    </row>
    <row r="6" spans="1:7" ht="12.75" thickTop="1">
      <c r="A6" s="6" t="s">
        <v>14</v>
      </c>
      <c r="B6" s="39">
        <v>75.21827</v>
      </c>
      <c r="C6" s="40">
        <v>7.207603</v>
      </c>
      <c r="D6" s="40">
        <v>16.56224</v>
      </c>
      <c r="E6" s="40">
        <v>-98.94505</v>
      </c>
      <c r="F6" s="41">
        <v>53.97198</v>
      </c>
      <c r="G6" s="42">
        <v>-0.001553184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4.803757</v>
      </c>
      <c r="C8" s="13">
        <v>2.630201</v>
      </c>
      <c r="D8" s="13">
        <v>1.401691</v>
      </c>
      <c r="E8" s="13">
        <v>-0.5602099</v>
      </c>
      <c r="F8" s="25">
        <v>-2.39704</v>
      </c>
      <c r="G8" s="35">
        <v>1.207203</v>
      </c>
    </row>
    <row r="9" spans="1:7" ht="12">
      <c r="A9" s="20" t="s">
        <v>17</v>
      </c>
      <c r="B9" s="29">
        <v>-0.4812356</v>
      </c>
      <c r="C9" s="13">
        <v>1.005339</v>
      </c>
      <c r="D9" s="13">
        <v>0.7206012</v>
      </c>
      <c r="E9" s="13">
        <v>0.1803109</v>
      </c>
      <c r="F9" s="25">
        <v>-0.6256257</v>
      </c>
      <c r="G9" s="35">
        <v>0.3053052</v>
      </c>
    </row>
    <row r="10" spans="1:7" ht="12">
      <c r="A10" s="20" t="s">
        <v>18</v>
      </c>
      <c r="B10" s="29">
        <v>0.2896822</v>
      </c>
      <c r="C10" s="13">
        <v>-0.110764</v>
      </c>
      <c r="D10" s="13">
        <v>-0.4732538</v>
      </c>
      <c r="E10" s="13">
        <v>0.3463635</v>
      </c>
      <c r="F10" s="25">
        <v>-0.4740443</v>
      </c>
      <c r="G10" s="35">
        <v>-0.07888708</v>
      </c>
    </row>
    <row r="11" spans="1:7" ht="12">
      <c r="A11" s="21" t="s">
        <v>19</v>
      </c>
      <c r="B11" s="31">
        <v>2.965695</v>
      </c>
      <c r="C11" s="15">
        <v>2.687152</v>
      </c>
      <c r="D11" s="15">
        <v>2.459206</v>
      </c>
      <c r="E11" s="15">
        <v>1.851238</v>
      </c>
      <c r="F11" s="27">
        <v>12.86697</v>
      </c>
      <c r="G11" s="37">
        <v>3.835348</v>
      </c>
    </row>
    <row r="12" spans="1:7" ht="12">
      <c r="A12" s="20" t="s">
        <v>20</v>
      </c>
      <c r="B12" s="29">
        <v>0.0001599979</v>
      </c>
      <c r="C12" s="13">
        <v>0.2292739</v>
      </c>
      <c r="D12" s="13">
        <v>0.07567204</v>
      </c>
      <c r="E12" s="13">
        <v>-0.08898314</v>
      </c>
      <c r="F12" s="25">
        <v>-0.1821059</v>
      </c>
      <c r="G12" s="35">
        <v>0.02759049</v>
      </c>
    </row>
    <row r="13" spans="1:7" ht="12">
      <c r="A13" s="20" t="s">
        <v>21</v>
      </c>
      <c r="B13" s="29">
        <v>0.03441736</v>
      </c>
      <c r="C13" s="13">
        <v>0.1346046</v>
      </c>
      <c r="D13" s="13">
        <v>0.2681372</v>
      </c>
      <c r="E13" s="13">
        <v>0.04341771</v>
      </c>
      <c r="F13" s="25">
        <v>-0.03307535</v>
      </c>
      <c r="G13" s="35">
        <v>0.1078591</v>
      </c>
    </row>
    <row r="14" spans="1:7" ht="12">
      <c r="A14" s="20" t="s">
        <v>22</v>
      </c>
      <c r="B14" s="29">
        <v>-0.05199632</v>
      </c>
      <c r="C14" s="13">
        <v>-0.06009591</v>
      </c>
      <c r="D14" s="13">
        <v>-0.009081463</v>
      </c>
      <c r="E14" s="13">
        <v>0.09715546</v>
      </c>
      <c r="F14" s="25">
        <v>0.1887243</v>
      </c>
      <c r="G14" s="35">
        <v>0.02450685</v>
      </c>
    </row>
    <row r="15" spans="1:7" ht="12">
      <c r="A15" s="21" t="s">
        <v>23</v>
      </c>
      <c r="B15" s="31">
        <v>-0.4240133</v>
      </c>
      <c r="C15" s="15">
        <v>-0.1447556</v>
      </c>
      <c r="D15" s="15">
        <v>-0.1170955</v>
      </c>
      <c r="E15" s="15">
        <v>-0.135507</v>
      </c>
      <c r="F15" s="27">
        <v>-0.4665345</v>
      </c>
      <c r="G15" s="37">
        <v>-0.2192812</v>
      </c>
    </row>
    <row r="16" spans="1:7" ht="12">
      <c r="A16" s="20" t="s">
        <v>24</v>
      </c>
      <c r="B16" s="29">
        <v>0.002800056</v>
      </c>
      <c r="C16" s="13">
        <v>0.01694069</v>
      </c>
      <c r="D16" s="13">
        <v>-0.01613583</v>
      </c>
      <c r="E16" s="13">
        <v>-0.009698587</v>
      </c>
      <c r="F16" s="25">
        <v>-0.06073639</v>
      </c>
      <c r="G16" s="35">
        <v>-0.009871909</v>
      </c>
    </row>
    <row r="17" spans="1:7" ht="12">
      <c r="A17" s="20" t="s">
        <v>25</v>
      </c>
      <c r="B17" s="29">
        <v>-0.01806391</v>
      </c>
      <c r="C17" s="13">
        <v>-0.01637968</v>
      </c>
      <c r="D17" s="13">
        <v>-0.02154295</v>
      </c>
      <c r="E17" s="13">
        <v>-0.01615764</v>
      </c>
      <c r="F17" s="25">
        <v>-0.02832256</v>
      </c>
      <c r="G17" s="35">
        <v>-0.01941057</v>
      </c>
    </row>
    <row r="18" spans="1:7" ht="12">
      <c r="A18" s="20" t="s">
        <v>26</v>
      </c>
      <c r="B18" s="29">
        <v>0.007770885</v>
      </c>
      <c r="C18" s="13">
        <v>0.01721955</v>
      </c>
      <c r="D18" s="13">
        <v>0.02326078</v>
      </c>
      <c r="E18" s="13">
        <v>0.04201295</v>
      </c>
      <c r="F18" s="25">
        <v>0.005191216</v>
      </c>
      <c r="G18" s="35">
        <v>0.02166914</v>
      </c>
    </row>
    <row r="19" spans="1:7" ht="12">
      <c r="A19" s="21" t="s">
        <v>27</v>
      </c>
      <c r="B19" s="31">
        <v>-0.2012537</v>
      </c>
      <c r="C19" s="15">
        <v>-0.1994983</v>
      </c>
      <c r="D19" s="15">
        <v>-0.1941525</v>
      </c>
      <c r="E19" s="15">
        <v>-0.1749497</v>
      </c>
      <c r="F19" s="27">
        <v>-0.1273815</v>
      </c>
      <c r="G19" s="37">
        <v>-0.1828968</v>
      </c>
    </row>
    <row r="20" spans="1:7" ht="12.75" thickBot="1">
      <c r="A20" s="44" t="s">
        <v>28</v>
      </c>
      <c r="B20" s="45">
        <v>-0.001742863</v>
      </c>
      <c r="C20" s="46">
        <v>-0.002050857</v>
      </c>
      <c r="D20" s="46">
        <v>-0.004249373</v>
      </c>
      <c r="E20" s="46">
        <v>-0.001008823</v>
      </c>
      <c r="F20" s="47">
        <v>-0.007022485</v>
      </c>
      <c r="G20" s="48">
        <v>-0.00295082</v>
      </c>
    </row>
    <row r="21" spans="1:7" ht="12.75" thickTop="1">
      <c r="A21" s="6" t="s">
        <v>29</v>
      </c>
      <c r="B21" s="39">
        <v>-14.88321</v>
      </c>
      <c r="C21" s="40">
        <v>18.54703</v>
      </c>
      <c r="D21" s="40">
        <v>-15.33415</v>
      </c>
      <c r="E21" s="40">
        <v>19.36815</v>
      </c>
      <c r="F21" s="41">
        <v>-24.4785</v>
      </c>
      <c r="G21" s="43">
        <v>0.006375087</v>
      </c>
    </row>
    <row r="22" spans="1:7" ht="12">
      <c r="A22" s="20" t="s">
        <v>30</v>
      </c>
      <c r="B22" s="29">
        <v>-46.13942</v>
      </c>
      <c r="C22" s="13">
        <v>-37.32124</v>
      </c>
      <c r="D22" s="13">
        <v>-21.72023</v>
      </c>
      <c r="E22" s="13">
        <v>53.52025</v>
      </c>
      <c r="F22" s="25">
        <v>60.61891</v>
      </c>
      <c r="G22" s="36">
        <v>0</v>
      </c>
    </row>
    <row r="23" spans="1:7" ht="12">
      <c r="A23" s="20" t="s">
        <v>31</v>
      </c>
      <c r="B23" s="29">
        <v>1.307897</v>
      </c>
      <c r="C23" s="13">
        <v>-3.330233</v>
      </c>
      <c r="D23" s="13">
        <v>-1.701438</v>
      </c>
      <c r="E23" s="13">
        <v>1.601088</v>
      </c>
      <c r="F23" s="25">
        <v>8.034541</v>
      </c>
      <c r="G23" s="35">
        <v>0.4398545</v>
      </c>
    </row>
    <row r="24" spans="1:7" ht="12">
      <c r="A24" s="20" t="s">
        <v>32</v>
      </c>
      <c r="B24" s="29">
        <v>-2.063004</v>
      </c>
      <c r="C24" s="13">
        <v>-3.194197</v>
      </c>
      <c r="D24" s="13">
        <v>-2.639416</v>
      </c>
      <c r="E24" s="13">
        <v>0.9534528</v>
      </c>
      <c r="F24" s="25">
        <v>1.463884</v>
      </c>
      <c r="G24" s="35">
        <v>-1.275583</v>
      </c>
    </row>
    <row r="25" spans="1:7" ht="12">
      <c r="A25" s="20" t="s">
        <v>33</v>
      </c>
      <c r="B25" s="29">
        <v>-0.02902645</v>
      </c>
      <c r="C25" s="13">
        <v>-1.548059</v>
      </c>
      <c r="D25" s="13">
        <v>-0.3700563</v>
      </c>
      <c r="E25" s="13">
        <v>0.5392525</v>
      </c>
      <c r="F25" s="25">
        <v>-0.2012295</v>
      </c>
      <c r="G25" s="35">
        <v>-0.362896</v>
      </c>
    </row>
    <row r="26" spans="1:7" ht="12">
      <c r="A26" s="21" t="s">
        <v>34</v>
      </c>
      <c r="B26" s="31">
        <v>0.2855138</v>
      </c>
      <c r="C26" s="15">
        <v>-0.399702</v>
      </c>
      <c r="D26" s="15">
        <v>-0.03890748</v>
      </c>
      <c r="E26" s="15">
        <v>-0.157897</v>
      </c>
      <c r="F26" s="27">
        <v>1.316555</v>
      </c>
      <c r="G26" s="37">
        <v>0.07392217</v>
      </c>
    </row>
    <row r="27" spans="1:7" ht="12">
      <c r="A27" s="20" t="s">
        <v>35</v>
      </c>
      <c r="B27" s="29">
        <v>0.3316535</v>
      </c>
      <c r="C27" s="13">
        <v>-0.029184</v>
      </c>
      <c r="D27" s="13">
        <v>0.2018167</v>
      </c>
      <c r="E27" s="13">
        <v>-0.06802768</v>
      </c>
      <c r="F27" s="25">
        <v>0.7056158</v>
      </c>
      <c r="G27" s="35">
        <v>0.1675517</v>
      </c>
    </row>
    <row r="28" spans="1:7" ht="12">
      <c r="A28" s="20" t="s">
        <v>36</v>
      </c>
      <c r="B28" s="29">
        <v>-0.03792964</v>
      </c>
      <c r="C28" s="13">
        <v>-0.2273715</v>
      </c>
      <c r="D28" s="13">
        <v>-0.2400358</v>
      </c>
      <c r="E28" s="13">
        <v>0.02821059</v>
      </c>
      <c r="F28" s="25">
        <v>0.1348621</v>
      </c>
      <c r="G28" s="35">
        <v>-0.09306722</v>
      </c>
    </row>
    <row r="29" spans="1:7" ht="12">
      <c r="A29" s="20" t="s">
        <v>37</v>
      </c>
      <c r="B29" s="29">
        <v>-0.03147976</v>
      </c>
      <c r="C29" s="13">
        <v>-0.1831155</v>
      </c>
      <c r="D29" s="13">
        <v>-0.07165071</v>
      </c>
      <c r="E29" s="13">
        <v>-0.09658791</v>
      </c>
      <c r="F29" s="25">
        <v>-0.147858</v>
      </c>
      <c r="G29" s="35">
        <v>-0.1088848</v>
      </c>
    </row>
    <row r="30" spans="1:7" ht="12">
      <c r="A30" s="21" t="s">
        <v>38</v>
      </c>
      <c r="B30" s="31">
        <v>0.09521703</v>
      </c>
      <c r="C30" s="15">
        <v>-0.001512222</v>
      </c>
      <c r="D30" s="15">
        <v>-0.01876147</v>
      </c>
      <c r="E30" s="15">
        <v>0.005638242</v>
      </c>
      <c r="F30" s="27">
        <v>0.3048252</v>
      </c>
      <c r="G30" s="37">
        <v>0.05107536</v>
      </c>
    </row>
    <row r="31" spans="1:7" ht="12">
      <c r="A31" s="20" t="s">
        <v>39</v>
      </c>
      <c r="B31" s="29">
        <v>0.002777436</v>
      </c>
      <c r="C31" s="13">
        <v>0.0007119318</v>
      </c>
      <c r="D31" s="13">
        <v>0.03086092</v>
      </c>
      <c r="E31" s="13">
        <v>-0.01747526</v>
      </c>
      <c r="F31" s="25">
        <v>0.01284261</v>
      </c>
      <c r="G31" s="35">
        <v>0.005512586</v>
      </c>
    </row>
    <row r="32" spans="1:7" ht="12">
      <c r="A32" s="20" t="s">
        <v>40</v>
      </c>
      <c r="B32" s="29">
        <v>0.01714739</v>
      </c>
      <c r="C32" s="13">
        <v>0.01839411</v>
      </c>
      <c r="D32" s="13">
        <v>0.01072528</v>
      </c>
      <c r="E32" s="13">
        <v>0.008209161</v>
      </c>
      <c r="F32" s="25">
        <v>-0.008519838</v>
      </c>
      <c r="G32" s="35">
        <v>0.01031479</v>
      </c>
    </row>
    <row r="33" spans="1:7" ht="12">
      <c r="A33" s="20" t="s">
        <v>41</v>
      </c>
      <c r="B33" s="29">
        <v>0.08718379</v>
      </c>
      <c r="C33" s="13">
        <v>0.08347899</v>
      </c>
      <c r="D33" s="13">
        <v>0.0901623</v>
      </c>
      <c r="E33" s="13">
        <v>0.05877472</v>
      </c>
      <c r="F33" s="25">
        <v>0.04276001</v>
      </c>
      <c r="G33" s="35">
        <v>0.07422016</v>
      </c>
    </row>
    <row r="34" spans="1:7" ht="12">
      <c r="A34" s="21" t="s">
        <v>42</v>
      </c>
      <c r="B34" s="31">
        <v>0.01190517</v>
      </c>
      <c r="C34" s="15">
        <v>0.01143142</v>
      </c>
      <c r="D34" s="15">
        <v>0.004249918</v>
      </c>
      <c r="E34" s="15">
        <v>0.00457375</v>
      </c>
      <c r="F34" s="27">
        <v>-0.01602067</v>
      </c>
      <c r="G34" s="37">
        <v>0.004461801</v>
      </c>
    </row>
    <row r="35" spans="1:7" ht="12.75" thickBot="1">
      <c r="A35" s="22" t="s">
        <v>43</v>
      </c>
      <c r="B35" s="32">
        <v>-0.002498532</v>
      </c>
      <c r="C35" s="16">
        <v>-0.006234571</v>
      </c>
      <c r="D35" s="16">
        <v>-0.00253004</v>
      </c>
      <c r="E35" s="16">
        <v>0.004441658</v>
      </c>
      <c r="F35" s="28">
        <v>-0.0001176698</v>
      </c>
      <c r="G35" s="38">
        <v>-0.00141604</v>
      </c>
    </row>
    <row r="36" spans="1:7" ht="12">
      <c r="A36" s="4" t="s">
        <v>44</v>
      </c>
      <c r="B36" s="3">
        <v>20.98084</v>
      </c>
      <c r="C36" s="3">
        <v>20.98084</v>
      </c>
      <c r="D36" s="3">
        <v>20.99304</v>
      </c>
      <c r="E36" s="3">
        <v>20.99304</v>
      </c>
      <c r="F36" s="3">
        <v>21.00525</v>
      </c>
      <c r="G36" s="3"/>
    </row>
    <row r="37" spans="1:6" ht="12">
      <c r="A37" s="4" t="s">
        <v>45</v>
      </c>
      <c r="B37" s="2">
        <v>-0.3977458</v>
      </c>
      <c r="C37" s="2">
        <v>-0.37028</v>
      </c>
      <c r="D37" s="2">
        <v>-0.3560384</v>
      </c>
      <c r="E37" s="2">
        <v>-0.3489177</v>
      </c>
      <c r="F37" s="2">
        <v>-0.3458659</v>
      </c>
    </row>
    <row r="38" spans="1:7" ht="12">
      <c r="A38" s="4" t="s">
        <v>53</v>
      </c>
      <c r="B38" s="2">
        <v>-0.0001279851</v>
      </c>
      <c r="C38" s="2">
        <v>-1.213508E-05</v>
      </c>
      <c r="D38" s="2">
        <v>-2.821229E-05</v>
      </c>
      <c r="E38" s="2">
        <v>0.0001680255</v>
      </c>
      <c r="F38" s="2">
        <v>-9.149674E-05</v>
      </c>
      <c r="G38" s="2">
        <v>0.0001844289</v>
      </c>
    </row>
    <row r="39" spans="1:7" ht="12.75" thickBot="1">
      <c r="A39" s="4" t="s">
        <v>54</v>
      </c>
      <c r="B39" s="2">
        <v>2.471094E-05</v>
      </c>
      <c r="C39" s="2">
        <v>-3.157524E-05</v>
      </c>
      <c r="D39" s="2">
        <v>2.600677E-05</v>
      </c>
      <c r="E39" s="2">
        <v>-3.382513E-05</v>
      </c>
      <c r="F39" s="2">
        <v>4.21681E-05</v>
      </c>
      <c r="G39" s="2">
        <v>0.0007524653</v>
      </c>
    </row>
    <row r="40" spans="2:7" ht="12.75" thickBot="1">
      <c r="B40" s="7" t="s">
        <v>46</v>
      </c>
      <c r="C40" s="18">
        <v>-0.003759</v>
      </c>
      <c r="D40" s="17" t="s">
        <v>47</v>
      </c>
      <c r="E40" s="18">
        <v>3.117161</v>
      </c>
      <c r="F40" s="17" t="s">
        <v>48</v>
      </c>
      <c r="G40" s="8">
        <v>55.11477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0.00376</v>
      </c>
      <c r="D4">
        <v>0.003759</v>
      </c>
      <c r="E4">
        <v>0.003759</v>
      </c>
      <c r="F4">
        <v>0.002094</v>
      </c>
      <c r="G4">
        <v>0.011718</v>
      </c>
    </row>
    <row r="5" spans="1:7" ht="12.75">
      <c r="A5" t="s">
        <v>13</v>
      </c>
      <c r="B5">
        <v>-2.306955</v>
      </c>
      <c r="C5">
        <v>-1.866054</v>
      </c>
      <c r="D5">
        <v>-1.08601</v>
      </c>
      <c r="E5">
        <v>2.675987</v>
      </c>
      <c r="F5">
        <v>3.030908</v>
      </c>
      <c r="G5">
        <v>4.79304</v>
      </c>
    </row>
    <row r="6" spans="1:7" ht="12.75">
      <c r="A6" t="s">
        <v>14</v>
      </c>
      <c r="B6" s="49">
        <v>75.21827</v>
      </c>
      <c r="C6" s="49">
        <v>7.207603</v>
      </c>
      <c r="D6" s="49">
        <v>16.56224</v>
      </c>
      <c r="E6" s="49">
        <v>-98.94505</v>
      </c>
      <c r="F6" s="49">
        <v>53.97198</v>
      </c>
      <c r="G6" s="49">
        <v>-0.001553184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4.803757</v>
      </c>
      <c r="C8" s="49">
        <v>2.630201</v>
      </c>
      <c r="D8" s="49">
        <v>1.401691</v>
      </c>
      <c r="E8" s="49">
        <v>-0.5602099</v>
      </c>
      <c r="F8" s="49">
        <v>-2.39704</v>
      </c>
      <c r="G8" s="49">
        <v>1.207203</v>
      </c>
    </row>
    <row r="9" spans="1:7" ht="12.75">
      <c r="A9" t="s">
        <v>17</v>
      </c>
      <c r="B9" s="49">
        <v>-0.4812356</v>
      </c>
      <c r="C9" s="49">
        <v>1.005339</v>
      </c>
      <c r="D9" s="49">
        <v>0.7206012</v>
      </c>
      <c r="E9" s="49">
        <v>0.1803109</v>
      </c>
      <c r="F9" s="49">
        <v>-0.6256257</v>
      </c>
      <c r="G9" s="49">
        <v>0.3053052</v>
      </c>
    </row>
    <row r="10" spans="1:7" ht="12.75">
      <c r="A10" t="s">
        <v>18</v>
      </c>
      <c r="B10" s="49">
        <v>0.2896822</v>
      </c>
      <c r="C10" s="49">
        <v>-0.110764</v>
      </c>
      <c r="D10" s="49">
        <v>-0.4732538</v>
      </c>
      <c r="E10" s="49">
        <v>0.3463635</v>
      </c>
      <c r="F10" s="49">
        <v>-0.4740443</v>
      </c>
      <c r="G10" s="49">
        <v>-0.07888708</v>
      </c>
    </row>
    <row r="11" spans="1:7" ht="12.75">
      <c r="A11" t="s">
        <v>19</v>
      </c>
      <c r="B11" s="49">
        <v>2.965695</v>
      </c>
      <c r="C11" s="49">
        <v>2.687152</v>
      </c>
      <c r="D11" s="49">
        <v>2.459206</v>
      </c>
      <c r="E11" s="49">
        <v>1.851238</v>
      </c>
      <c r="F11" s="49">
        <v>12.86697</v>
      </c>
      <c r="G11" s="49">
        <v>3.835348</v>
      </c>
    </row>
    <row r="12" spans="1:7" ht="12.75">
      <c r="A12" t="s">
        <v>20</v>
      </c>
      <c r="B12" s="49">
        <v>0.0001599979</v>
      </c>
      <c r="C12" s="49">
        <v>0.2292739</v>
      </c>
      <c r="D12" s="49">
        <v>0.07567204</v>
      </c>
      <c r="E12" s="49">
        <v>-0.08898314</v>
      </c>
      <c r="F12" s="49">
        <v>-0.1821059</v>
      </c>
      <c r="G12" s="49">
        <v>0.02759049</v>
      </c>
    </row>
    <row r="13" spans="1:7" ht="12.75">
      <c r="A13" t="s">
        <v>21</v>
      </c>
      <c r="B13" s="49">
        <v>0.03441736</v>
      </c>
      <c r="C13" s="49">
        <v>0.1346046</v>
      </c>
      <c r="D13" s="49">
        <v>0.2681372</v>
      </c>
      <c r="E13" s="49">
        <v>0.04341771</v>
      </c>
      <c r="F13" s="49">
        <v>-0.03307535</v>
      </c>
      <c r="G13" s="49">
        <v>0.1078591</v>
      </c>
    </row>
    <row r="14" spans="1:7" ht="12.75">
      <c r="A14" t="s">
        <v>22</v>
      </c>
      <c r="B14" s="49">
        <v>-0.05199632</v>
      </c>
      <c r="C14" s="49">
        <v>-0.06009591</v>
      </c>
      <c r="D14" s="49">
        <v>-0.009081463</v>
      </c>
      <c r="E14" s="49">
        <v>0.09715546</v>
      </c>
      <c r="F14" s="49">
        <v>0.1887243</v>
      </c>
      <c r="G14" s="49">
        <v>0.02450685</v>
      </c>
    </row>
    <row r="15" spans="1:7" ht="12.75">
      <c r="A15" t="s">
        <v>23</v>
      </c>
      <c r="B15" s="49">
        <v>-0.4240133</v>
      </c>
      <c r="C15" s="49">
        <v>-0.1447556</v>
      </c>
      <c r="D15" s="49">
        <v>-0.1170955</v>
      </c>
      <c r="E15" s="49">
        <v>-0.135507</v>
      </c>
      <c r="F15" s="49">
        <v>-0.4665345</v>
      </c>
      <c r="G15" s="49">
        <v>-0.2192812</v>
      </c>
    </row>
    <row r="16" spans="1:7" ht="12.75">
      <c r="A16" t="s">
        <v>24</v>
      </c>
      <c r="B16" s="49">
        <v>0.002800056</v>
      </c>
      <c r="C16" s="49">
        <v>0.01694069</v>
      </c>
      <c r="D16" s="49">
        <v>-0.01613583</v>
      </c>
      <c r="E16" s="49">
        <v>-0.009698587</v>
      </c>
      <c r="F16" s="49">
        <v>-0.06073639</v>
      </c>
      <c r="G16" s="49">
        <v>-0.009871909</v>
      </c>
    </row>
    <row r="17" spans="1:7" ht="12.75">
      <c r="A17" t="s">
        <v>25</v>
      </c>
      <c r="B17" s="49">
        <v>-0.01806391</v>
      </c>
      <c r="C17" s="49">
        <v>-0.01637968</v>
      </c>
      <c r="D17" s="49">
        <v>-0.02154295</v>
      </c>
      <c r="E17" s="49">
        <v>-0.01615764</v>
      </c>
      <c r="F17" s="49">
        <v>-0.02832256</v>
      </c>
      <c r="G17" s="49">
        <v>-0.01941057</v>
      </c>
    </row>
    <row r="18" spans="1:7" ht="12.75">
      <c r="A18" t="s">
        <v>26</v>
      </c>
      <c r="B18" s="49">
        <v>0.007770885</v>
      </c>
      <c r="C18" s="49">
        <v>0.01721955</v>
      </c>
      <c r="D18" s="49">
        <v>0.02326078</v>
      </c>
      <c r="E18" s="49">
        <v>0.04201295</v>
      </c>
      <c r="F18" s="49">
        <v>0.005191216</v>
      </c>
      <c r="G18" s="49">
        <v>0.02166914</v>
      </c>
    </row>
    <row r="19" spans="1:7" ht="12.75">
      <c r="A19" t="s">
        <v>27</v>
      </c>
      <c r="B19" s="49">
        <v>-0.2012537</v>
      </c>
      <c r="C19" s="49">
        <v>-0.1994983</v>
      </c>
      <c r="D19" s="49">
        <v>-0.1941525</v>
      </c>
      <c r="E19" s="49">
        <v>-0.1749497</v>
      </c>
      <c r="F19" s="49">
        <v>-0.1273815</v>
      </c>
      <c r="G19" s="49">
        <v>-0.1828968</v>
      </c>
    </row>
    <row r="20" spans="1:7" ht="12.75">
      <c r="A20" t="s">
        <v>28</v>
      </c>
      <c r="B20" s="49">
        <v>-0.001742863</v>
      </c>
      <c r="C20" s="49">
        <v>-0.002050857</v>
      </c>
      <c r="D20" s="49">
        <v>-0.004249373</v>
      </c>
      <c r="E20" s="49">
        <v>-0.001008823</v>
      </c>
      <c r="F20" s="49">
        <v>-0.007022485</v>
      </c>
      <c r="G20" s="49">
        <v>-0.00295082</v>
      </c>
    </row>
    <row r="21" spans="1:7" ht="12.75">
      <c r="A21" t="s">
        <v>29</v>
      </c>
      <c r="B21" s="49">
        <v>-14.88321</v>
      </c>
      <c r="C21" s="49">
        <v>18.54703</v>
      </c>
      <c r="D21" s="49">
        <v>-15.33415</v>
      </c>
      <c r="E21" s="49">
        <v>19.36815</v>
      </c>
      <c r="F21" s="49">
        <v>-24.4785</v>
      </c>
      <c r="G21" s="49">
        <v>0.006375087</v>
      </c>
    </row>
    <row r="22" spans="1:7" ht="12.75">
      <c r="A22" t="s">
        <v>30</v>
      </c>
      <c r="B22" s="49">
        <v>-46.13942</v>
      </c>
      <c r="C22" s="49">
        <v>-37.32124</v>
      </c>
      <c r="D22" s="49">
        <v>-21.72023</v>
      </c>
      <c r="E22" s="49">
        <v>53.52025</v>
      </c>
      <c r="F22" s="49">
        <v>60.61891</v>
      </c>
      <c r="G22" s="49">
        <v>0</v>
      </c>
    </row>
    <row r="23" spans="1:7" ht="12.75">
      <c r="A23" t="s">
        <v>31</v>
      </c>
      <c r="B23" s="49">
        <v>1.307897</v>
      </c>
      <c r="C23" s="49">
        <v>-3.330233</v>
      </c>
      <c r="D23" s="49">
        <v>-1.701438</v>
      </c>
      <c r="E23" s="49">
        <v>1.601088</v>
      </c>
      <c r="F23" s="49">
        <v>8.034541</v>
      </c>
      <c r="G23" s="49">
        <v>0.4398545</v>
      </c>
    </row>
    <row r="24" spans="1:7" ht="12.75">
      <c r="A24" t="s">
        <v>32</v>
      </c>
      <c r="B24" s="49">
        <v>-2.063004</v>
      </c>
      <c r="C24" s="49">
        <v>-3.194197</v>
      </c>
      <c r="D24" s="49">
        <v>-2.639416</v>
      </c>
      <c r="E24" s="49">
        <v>0.9534528</v>
      </c>
      <c r="F24" s="49">
        <v>1.463884</v>
      </c>
      <c r="G24" s="49">
        <v>-1.275583</v>
      </c>
    </row>
    <row r="25" spans="1:7" ht="12.75">
      <c r="A25" t="s">
        <v>33</v>
      </c>
      <c r="B25" s="49">
        <v>-0.02902645</v>
      </c>
      <c r="C25" s="49">
        <v>-1.548059</v>
      </c>
      <c r="D25" s="49">
        <v>-0.3700563</v>
      </c>
      <c r="E25" s="49">
        <v>0.5392525</v>
      </c>
      <c r="F25" s="49">
        <v>-0.2012295</v>
      </c>
      <c r="G25" s="49">
        <v>-0.362896</v>
      </c>
    </row>
    <row r="26" spans="1:7" ht="12.75">
      <c r="A26" t="s">
        <v>34</v>
      </c>
      <c r="B26" s="49">
        <v>0.2855138</v>
      </c>
      <c r="C26" s="49">
        <v>-0.399702</v>
      </c>
      <c r="D26" s="49">
        <v>-0.03890748</v>
      </c>
      <c r="E26" s="49">
        <v>-0.157897</v>
      </c>
      <c r="F26" s="49">
        <v>1.316555</v>
      </c>
      <c r="G26" s="49">
        <v>0.07392217</v>
      </c>
    </row>
    <row r="27" spans="1:7" ht="12.75">
      <c r="A27" t="s">
        <v>35</v>
      </c>
      <c r="B27" s="49">
        <v>0.3316535</v>
      </c>
      <c r="C27" s="49">
        <v>-0.029184</v>
      </c>
      <c r="D27" s="49">
        <v>0.2018167</v>
      </c>
      <c r="E27" s="49">
        <v>-0.06802768</v>
      </c>
      <c r="F27" s="49">
        <v>0.7056158</v>
      </c>
      <c r="G27" s="49">
        <v>0.1675517</v>
      </c>
    </row>
    <row r="28" spans="1:7" ht="12.75">
      <c r="A28" t="s">
        <v>36</v>
      </c>
      <c r="B28" s="49">
        <v>-0.03792964</v>
      </c>
      <c r="C28" s="49">
        <v>-0.2273715</v>
      </c>
      <c r="D28" s="49">
        <v>-0.2400358</v>
      </c>
      <c r="E28" s="49">
        <v>0.02821059</v>
      </c>
      <c r="F28" s="49">
        <v>0.1348621</v>
      </c>
      <c r="G28" s="49">
        <v>-0.09306722</v>
      </c>
    </row>
    <row r="29" spans="1:7" ht="12.75">
      <c r="A29" t="s">
        <v>37</v>
      </c>
      <c r="B29" s="49">
        <v>-0.03147976</v>
      </c>
      <c r="C29" s="49">
        <v>-0.1831155</v>
      </c>
      <c r="D29" s="49">
        <v>-0.07165071</v>
      </c>
      <c r="E29" s="49">
        <v>-0.09658791</v>
      </c>
      <c r="F29" s="49">
        <v>-0.147858</v>
      </c>
      <c r="G29" s="49">
        <v>-0.1088848</v>
      </c>
    </row>
    <row r="30" spans="1:7" ht="12.75">
      <c r="A30" t="s">
        <v>38</v>
      </c>
      <c r="B30" s="49">
        <v>0.09521703</v>
      </c>
      <c r="C30" s="49">
        <v>-0.001512222</v>
      </c>
      <c r="D30" s="49">
        <v>-0.01876147</v>
      </c>
      <c r="E30" s="49">
        <v>0.005638242</v>
      </c>
      <c r="F30" s="49">
        <v>0.3048252</v>
      </c>
      <c r="G30" s="49">
        <v>0.05107536</v>
      </c>
    </row>
    <row r="31" spans="1:7" ht="12.75">
      <c r="A31" t="s">
        <v>39</v>
      </c>
      <c r="B31" s="49">
        <v>0.002777436</v>
      </c>
      <c r="C31" s="49">
        <v>0.0007119318</v>
      </c>
      <c r="D31" s="49">
        <v>0.03086092</v>
      </c>
      <c r="E31" s="49">
        <v>-0.01747526</v>
      </c>
      <c r="F31" s="49">
        <v>0.01284261</v>
      </c>
      <c r="G31" s="49">
        <v>0.005512586</v>
      </c>
    </row>
    <row r="32" spans="1:7" ht="12.75">
      <c r="A32" t="s">
        <v>40</v>
      </c>
      <c r="B32" s="49">
        <v>0.01714739</v>
      </c>
      <c r="C32" s="49">
        <v>0.01839411</v>
      </c>
      <c r="D32" s="49">
        <v>0.01072528</v>
      </c>
      <c r="E32" s="49">
        <v>0.008209161</v>
      </c>
      <c r="F32" s="49">
        <v>-0.008519838</v>
      </c>
      <c r="G32" s="49">
        <v>0.01031479</v>
      </c>
    </row>
    <row r="33" spans="1:7" ht="12.75">
      <c r="A33" t="s">
        <v>41</v>
      </c>
      <c r="B33" s="49">
        <v>0.08718379</v>
      </c>
      <c r="C33" s="49">
        <v>0.08347899</v>
      </c>
      <c r="D33" s="49">
        <v>0.0901623</v>
      </c>
      <c r="E33" s="49">
        <v>0.05877472</v>
      </c>
      <c r="F33" s="49">
        <v>0.04276001</v>
      </c>
      <c r="G33" s="49">
        <v>0.07422016</v>
      </c>
    </row>
    <row r="34" spans="1:7" ht="12.75">
      <c r="A34" t="s">
        <v>42</v>
      </c>
      <c r="B34" s="49">
        <v>0.01190517</v>
      </c>
      <c r="C34" s="49">
        <v>0.01143142</v>
      </c>
      <c r="D34" s="49">
        <v>0.004249918</v>
      </c>
      <c r="E34" s="49">
        <v>0.00457375</v>
      </c>
      <c r="F34" s="49">
        <v>-0.01602067</v>
      </c>
      <c r="G34" s="49">
        <v>0.004461801</v>
      </c>
    </row>
    <row r="35" spans="1:7" ht="12.75">
      <c r="A35" t="s">
        <v>43</v>
      </c>
      <c r="B35" s="49">
        <v>-0.002498532</v>
      </c>
      <c r="C35" s="49">
        <v>-0.006234571</v>
      </c>
      <c r="D35" s="49">
        <v>-0.00253004</v>
      </c>
      <c r="E35" s="49">
        <v>0.004441658</v>
      </c>
      <c r="F35" s="49">
        <v>-0.0001176698</v>
      </c>
      <c r="G35" s="49">
        <v>-0.00141604</v>
      </c>
    </row>
    <row r="36" spans="1:6" ht="12.75">
      <c r="A36" t="s">
        <v>44</v>
      </c>
      <c r="B36" s="49">
        <v>20.98084</v>
      </c>
      <c r="C36" s="49">
        <v>20.98084</v>
      </c>
      <c r="D36" s="49">
        <v>20.99304</v>
      </c>
      <c r="E36" s="49">
        <v>20.99304</v>
      </c>
      <c r="F36" s="49">
        <v>21.00525</v>
      </c>
    </row>
    <row r="37" spans="1:6" ht="12.75">
      <c r="A37" t="s">
        <v>45</v>
      </c>
      <c r="B37" s="49">
        <v>-0.3977458</v>
      </c>
      <c r="C37" s="49">
        <v>-0.37028</v>
      </c>
      <c r="D37" s="49">
        <v>-0.3560384</v>
      </c>
      <c r="E37" s="49">
        <v>-0.3489177</v>
      </c>
      <c r="F37" s="49">
        <v>-0.3458659</v>
      </c>
    </row>
    <row r="38" spans="1:7" ht="12.75">
      <c r="A38" t="s">
        <v>55</v>
      </c>
      <c r="B38" s="49">
        <v>-0.0001279851</v>
      </c>
      <c r="C38" s="49">
        <v>-1.213508E-05</v>
      </c>
      <c r="D38" s="49">
        <v>-2.821229E-05</v>
      </c>
      <c r="E38" s="49">
        <v>0.0001680255</v>
      </c>
      <c r="F38" s="49">
        <v>-9.149674E-05</v>
      </c>
      <c r="G38" s="49">
        <v>0.0001844289</v>
      </c>
    </row>
    <row r="39" spans="1:7" ht="12.75">
      <c r="A39" t="s">
        <v>56</v>
      </c>
      <c r="B39" s="49">
        <v>2.471094E-05</v>
      </c>
      <c r="C39" s="49">
        <v>-3.157524E-05</v>
      </c>
      <c r="D39" s="49">
        <v>2.600677E-05</v>
      </c>
      <c r="E39" s="49">
        <v>-3.382513E-05</v>
      </c>
      <c r="F39" s="49">
        <v>4.21681E-05</v>
      </c>
      <c r="G39" s="49">
        <v>0.0007524653</v>
      </c>
    </row>
    <row r="40" spans="2:7" ht="12.75">
      <c r="B40" t="s">
        <v>46</v>
      </c>
      <c r="C40">
        <v>-0.003759</v>
      </c>
      <c r="D40" t="s">
        <v>47</v>
      </c>
      <c r="E40">
        <v>3.117161</v>
      </c>
      <c r="F40" t="s">
        <v>48</v>
      </c>
      <c r="G40">
        <v>55.11477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-0.0001279850738498885</v>
      </c>
      <c r="C50">
        <f>-0.017/(C7*C7+C22*C22)*(C21*C22+C6*C7)</f>
        <v>-1.2135082386630729E-05</v>
      </c>
      <c r="D50">
        <f>-0.017/(D7*D7+D22*D22)*(D21*D22+D6*D7)</f>
        <v>-2.821229531833351E-05</v>
      </c>
      <c r="E50">
        <f>-0.017/(E7*E7+E22*E22)*(E21*E22+E6*E7)</f>
        <v>0.0001680255520481475</v>
      </c>
      <c r="F50">
        <f>-0.017/(F7*F7+F22*F22)*(F21*F22+F6*F7)</f>
        <v>-9.149674761467152E-05</v>
      </c>
      <c r="G50">
        <f>(B50*B$4+C50*C$4+D50*D$4+E50*E$4+F50*F$4)/SUM(B$4:F$4)</f>
        <v>-1.7303945925736456E-08</v>
      </c>
    </row>
    <row r="51" spans="1:7" ht="12.75">
      <c r="A51" t="s">
        <v>59</v>
      </c>
      <c r="B51">
        <f>-0.017/(B7*B7+B22*B22)*(B21*B7-B6*B22)</f>
        <v>2.4710941292390898E-05</v>
      </c>
      <c r="C51">
        <f>-0.017/(C7*C7+C22*C22)*(C21*C7-C6*C22)</f>
        <v>-3.157524063221712E-05</v>
      </c>
      <c r="D51">
        <f>-0.017/(D7*D7+D22*D22)*(D21*D7-D6*D22)</f>
        <v>2.6006777245685786E-05</v>
      </c>
      <c r="E51">
        <f>-0.017/(E7*E7+E22*E22)*(E21*E7-E6*E22)</f>
        <v>-3.382513195520049E-05</v>
      </c>
      <c r="F51">
        <f>-0.017/(F7*F7+F22*F22)*(F21*F7-F6*F22)</f>
        <v>4.216809331089465E-05</v>
      </c>
      <c r="G51">
        <f>(B51*B$4+C51*C$4+D51*D$4+E51*E$4+F51*F$4)/SUM(B$4:F$4)</f>
        <v>-2.616586755517552E-07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9999.92386722819</v>
      </c>
      <c r="C62">
        <f>C7+(2/0.017)*(C8*C50-C23*C51)</f>
        <v>9999.983874045392</v>
      </c>
      <c r="D62">
        <f>D7+(2/0.017)*(D8*D50-D23*D51)</f>
        <v>10000.000553411603</v>
      </c>
      <c r="E62">
        <f>E7+(2/0.017)*(E8*E50-E23*E51)</f>
        <v>9999.995297345313</v>
      </c>
      <c r="F62">
        <f>F7+(2/0.017)*(F8*F50-F23*F51)</f>
        <v>9999.985943539918</v>
      </c>
    </row>
    <row r="63" spans="1:6" ht="12.75">
      <c r="A63" t="s">
        <v>67</v>
      </c>
      <c r="B63">
        <f>B8+(3/0.017)*(B9*B50-B24*B51)</f>
        <v>4.823622249035617</v>
      </c>
      <c r="C63">
        <f>C8+(3/0.017)*(C9*C50-C24*C51)</f>
        <v>2.610249692265906</v>
      </c>
      <c r="D63">
        <f>D8+(3/0.017)*(D9*D50-D24*D51)</f>
        <v>1.41021680413698</v>
      </c>
      <c r="E63">
        <f>E8+(3/0.017)*(E9*E50-E24*E51)</f>
        <v>-0.5491721049495553</v>
      </c>
      <c r="F63">
        <f>F8+(3/0.017)*(F9*F50-F24*F51)</f>
        <v>-2.3978317318236777</v>
      </c>
    </row>
    <row r="64" spans="1:6" ht="12.75">
      <c r="A64" t="s">
        <v>68</v>
      </c>
      <c r="B64">
        <f>B9+(4/0.017)*(B10*B50-B25*B51)</f>
        <v>-0.4897903592607345</v>
      </c>
      <c r="C64">
        <f>C9+(4/0.017)*(C10*C50-C25*C51)</f>
        <v>0.9941540105476714</v>
      </c>
      <c r="D64">
        <f>D9+(4/0.017)*(D10*D50-D25*D51)</f>
        <v>0.7260072112302556</v>
      </c>
      <c r="E64">
        <f>E9+(4/0.017)*(E10*E50-E25*E51)</f>
        <v>0.19829636006270596</v>
      </c>
      <c r="F64">
        <f>F9+(4/0.017)*(F10*F50-F25*F51)</f>
        <v>-0.6134235879980756</v>
      </c>
    </row>
    <row r="65" spans="1:6" ht="12.75">
      <c r="A65" t="s">
        <v>69</v>
      </c>
      <c r="B65">
        <f>B10+(5/0.017)*(B11*B50-B26*B51)</f>
        <v>0.17597043284081987</v>
      </c>
      <c r="C65">
        <f>C10+(5/0.017)*(C11*C50-C26*C51)</f>
        <v>-0.1240667934519347</v>
      </c>
      <c r="D65">
        <f>D10+(5/0.017)*(D11*D50-D26*D51)</f>
        <v>-0.4933620316926667</v>
      </c>
      <c r="E65">
        <f>E10+(5/0.017)*(E11*E50-E26*E51)</f>
        <v>0.4362795000182877</v>
      </c>
      <c r="F65">
        <f>F10+(5/0.017)*(F11*F50-F26*F51)</f>
        <v>-0.8366332766895515</v>
      </c>
    </row>
    <row r="66" spans="1:6" ht="12.75">
      <c r="A66" t="s">
        <v>70</v>
      </c>
      <c r="B66">
        <f>B11+(6/0.017)*(B12*B50-B27*B51)</f>
        <v>2.9627952538196602</v>
      </c>
      <c r="C66">
        <f>C11+(6/0.017)*(C12*C50-C27*C51)</f>
        <v>2.6858447942982773</v>
      </c>
      <c r="D66">
        <f>D11+(6/0.017)*(D12*D50-D27*D51)</f>
        <v>2.4566000645054658</v>
      </c>
      <c r="E66">
        <f>E11+(6/0.017)*(E12*E50-E27*E51)</f>
        <v>1.8451488871267938</v>
      </c>
      <c r="F66">
        <f>F11+(6/0.017)*(F12*F50-F27*F51)</f>
        <v>12.862349161650142</v>
      </c>
    </row>
    <row r="67" spans="1:6" ht="12.75">
      <c r="A67" t="s">
        <v>71</v>
      </c>
      <c r="B67">
        <f>B12+(7/0.017)*(B13*B50-B28*B51)</f>
        <v>-0.001267850263426867</v>
      </c>
      <c r="C67">
        <f>C12+(7/0.017)*(C13*C50-C28*C51)</f>
        <v>0.2256451215204592</v>
      </c>
      <c r="D67">
        <f>D12+(7/0.017)*(D13*D50-D28*D51)</f>
        <v>0.07512760129208897</v>
      </c>
      <c r="E67">
        <f>E12+(7/0.017)*(E13*E50-E28*E51)</f>
        <v>-0.08558628227382924</v>
      </c>
      <c r="F67">
        <f>F12+(7/0.017)*(F13*F50-F28*F51)</f>
        <v>-0.18320143733292962</v>
      </c>
    </row>
    <row r="68" spans="1:6" ht="12.75">
      <c r="A68" t="s">
        <v>72</v>
      </c>
      <c r="B68">
        <f>B13+(8/0.017)*(B14*B50-B29*B51)</f>
        <v>0.03791507640300282</v>
      </c>
      <c r="C68">
        <f>C13+(8/0.017)*(C14*C50-C29*C51)</f>
        <v>0.13222688369080507</v>
      </c>
      <c r="D68">
        <f>D13+(8/0.017)*(D14*D50-D29*D51)</f>
        <v>0.26913466492731475</v>
      </c>
      <c r="E68">
        <f>E13+(8/0.017)*(E14*E50-E29*E51)</f>
        <v>0.049562416352924556</v>
      </c>
      <c r="F68">
        <f>F13+(8/0.017)*(F14*F50-F29*F51)</f>
        <v>-0.038267241625926256</v>
      </c>
    </row>
    <row r="69" spans="1:6" ht="12.75">
      <c r="A69" t="s">
        <v>73</v>
      </c>
      <c r="B69">
        <f>B14+(9/0.017)*(B15*B50-B30*B51)</f>
        <v>-0.024512188254163417</v>
      </c>
      <c r="C69">
        <f>C14+(9/0.017)*(C15*C50-C30*C51)</f>
        <v>-0.05919121286908933</v>
      </c>
      <c r="D69">
        <f>D14+(9/0.017)*(D15*D50-D30*D51)</f>
        <v>-0.007074220424832009</v>
      </c>
      <c r="E69">
        <f>E14+(9/0.017)*(E15*E50-E30*E51)</f>
        <v>0.0852024413049596</v>
      </c>
      <c r="F69">
        <f>F14+(9/0.017)*(F15*F50-F30*F51)</f>
        <v>0.20451797219448964</v>
      </c>
    </row>
    <row r="70" spans="1:6" ht="12.75">
      <c r="A70" t="s">
        <v>74</v>
      </c>
      <c r="B70">
        <f>B15+(10/0.017)*(B16*B50-B31*B51)</f>
        <v>-0.42426447554816654</v>
      </c>
      <c r="C70">
        <f>C15+(10/0.017)*(C16*C50-C31*C51)</f>
        <v>-0.14486330426525745</v>
      </c>
      <c r="D70">
        <f>D15+(10/0.017)*(D16*D50-D31*D51)</f>
        <v>-0.11729983192404148</v>
      </c>
      <c r="E70">
        <f>E15+(10/0.017)*(E16*E50-E31*E51)</f>
        <v>-0.1368133020060079</v>
      </c>
      <c r="F70">
        <f>F15+(10/0.017)*(F16*F50-F31*F51)</f>
        <v>-0.4635841271941054</v>
      </c>
    </row>
    <row r="71" spans="1:6" ht="12.75">
      <c r="A71" t="s">
        <v>75</v>
      </c>
      <c r="B71">
        <f>B16+(11/0.017)*(B17*B50-B32*B51)</f>
        <v>0.00402182128149177</v>
      </c>
      <c r="C71">
        <f>C16+(11/0.017)*(C17*C50-C32*C51)</f>
        <v>0.017445115845473726</v>
      </c>
      <c r="D71">
        <f>D16+(11/0.017)*(D17*D50-D32*D51)</f>
        <v>-0.015923047229689687</v>
      </c>
      <c r="E71">
        <f>E16+(11/0.017)*(E17*E50-E32*E51)</f>
        <v>-0.011275611982000952</v>
      </c>
      <c r="F71">
        <f>F16+(11/0.017)*(F17*F50-F32*F51)</f>
        <v>-0.05882712165135941</v>
      </c>
    </row>
    <row r="72" spans="1:6" ht="12.75">
      <c r="A72" t="s">
        <v>76</v>
      </c>
      <c r="B72">
        <f>B17+(12/0.017)*(B18*B50-B33*B51)</f>
        <v>-0.020286698804900326</v>
      </c>
      <c r="C72">
        <f>C17+(12/0.017)*(C18*C50-C33*C51)</f>
        <v>-0.014666568090065597</v>
      </c>
      <c r="D72">
        <f>D17+(12/0.017)*(D18*D50-D33*D51)</f>
        <v>-0.023661352950649518</v>
      </c>
      <c r="E72">
        <f>E17+(12/0.017)*(E18*E50-E33*E51)</f>
        <v>-0.00977130227537564</v>
      </c>
      <c r="F72">
        <f>F17+(12/0.017)*(F18*F50-F33*F51)</f>
        <v>-0.029930621744814142</v>
      </c>
    </row>
    <row r="73" spans="1:6" ht="12.75">
      <c r="A73" t="s">
        <v>77</v>
      </c>
      <c r="B73">
        <f>B18+(13/0.017)*(B19*B50-B34*B51)</f>
        <v>0.027242806300089753</v>
      </c>
      <c r="C73">
        <f>C18+(13/0.017)*(C19*C50-C34*C51)</f>
        <v>0.019346868580522897</v>
      </c>
      <c r="D73">
        <f>D18+(13/0.017)*(D19*D50-D34*D51)</f>
        <v>0.027364926644041537</v>
      </c>
      <c r="E73">
        <f>E18+(13/0.017)*(E19*E50-E34*E51)</f>
        <v>0.019651946533152356</v>
      </c>
      <c r="F73">
        <f>F18+(13/0.017)*(F19*F50-F34*F51)</f>
        <v>0.014620463225213959</v>
      </c>
    </row>
    <row r="74" spans="1:6" ht="12.75">
      <c r="A74" t="s">
        <v>78</v>
      </c>
      <c r="B74">
        <f>B19+(14/0.017)*(B20*B50-B35*B51)</f>
        <v>-0.2010191575657246</v>
      </c>
      <c r="C74">
        <f>C19+(14/0.017)*(C20*C50-C35*C51)</f>
        <v>-0.19963992297956917</v>
      </c>
      <c r="D74">
        <f>D19+(14/0.017)*(D20*D50-D35*D51)</f>
        <v>-0.19399958479189708</v>
      </c>
      <c r="E74">
        <f>E19+(14/0.017)*(E20*E50-E35*E51)</f>
        <v>-0.17496556807233035</v>
      </c>
      <c r="F74">
        <f>F19+(14/0.017)*(F20*F50-F35*F51)</f>
        <v>-0.12684826763041723</v>
      </c>
    </row>
    <row r="75" spans="1:6" ht="12.75">
      <c r="A75" t="s">
        <v>79</v>
      </c>
      <c r="B75" s="49">
        <f>B20</f>
        <v>-0.001742863</v>
      </c>
      <c r="C75" s="49">
        <f>C20</f>
        <v>-0.002050857</v>
      </c>
      <c r="D75" s="49">
        <f>D20</f>
        <v>-0.004249373</v>
      </c>
      <c r="E75" s="49">
        <f>E20</f>
        <v>-0.001008823</v>
      </c>
      <c r="F75" s="49">
        <f>F20</f>
        <v>-0.007022485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-46.14514775728507</v>
      </c>
      <c r="C82">
        <f>C22+(2/0.017)*(C8*C51+C23*C50)</f>
        <v>-37.32625606796052</v>
      </c>
      <c r="D82">
        <f>D22+(2/0.017)*(D8*D51+D23*D50)</f>
        <v>-21.710294125067517</v>
      </c>
      <c r="E82">
        <f>E22+(2/0.017)*(E8*E51+E23*E50)</f>
        <v>53.554129161043264</v>
      </c>
      <c r="F82">
        <f>F22+(2/0.017)*(F8*F51+F23*F50)</f>
        <v>60.520532002768626</v>
      </c>
    </row>
    <row r="83" spans="1:6" ht="12.75">
      <c r="A83" t="s">
        <v>82</v>
      </c>
      <c r="B83">
        <f>B23+(3/0.017)*(B9*B51+B24*B50)</f>
        <v>1.3523926355235072</v>
      </c>
      <c r="C83">
        <f>C23+(3/0.017)*(C9*C51+C24*C50)</f>
        <v>-3.3289945253684396</v>
      </c>
      <c r="D83">
        <f>D23+(3/0.017)*(D9*D51+D24*D50)</f>
        <v>-1.684990147314475</v>
      </c>
      <c r="E83">
        <f>E23+(3/0.017)*(E9*E51+E24*E50)</f>
        <v>1.6282830693681867</v>
      </c>
      <c r="F83">
        <f>F23+(3/0.017)*(F9*F51+F24*F50)</f>
        <v>8.006248870391687</v>
      </c>
    </row>
    <row r="84" spans="1:6" ht="12.75">
      <c r="A84" t="s">
        <v>83</v>
      </c>
      <c r="B84">
        <f>B24+(4/0.017)*(B10*B51+B25*B50)</f>
        <v>-2.0604455830154116</v>
      </c>
      <c r="C84">
        <f>C24+(4/0.017)*(C10*C51+C25*C50)</f>
        <v>-3.188953888598176</v>
      </c>
      <c r="D84">
        <f>D24+(4/0.017)*(D10*D51+D25*D50)</f>
        <v>-2.6398554514205332</v>
      </c>
      <c r="E84">
        <f>E24+(4/0.017)*(E10*E51+E25*E50)</f>
        <v>0.9720157195091479</v>
      </c>
      <c r="F84">
        <f>F24+(4/0.017)*(F10*F51+F25*F50)</f>
        <v>1.4635127765878184</v>
      </c>
    </row>
    <row r="85" spans="1:6" ht="12.75">
      <c r="A85" t="s">
        <v>84</v>
      </c>
      <c r="B85">
        <f>B25+(5/0.017)*(B11*B51+B26*B50)</f>
        <v>-0.018219505806477958</v>
      </c>
      <c r="C85">
        <f>C25+(5/0.017)*(C11*C51+C26*C50)</f>
        <v>-1.571587545386836</v>
      </c>
      <c r="D85">
        <f>D25+(5/0.017)*(D11*D51+D26*D50)</f>
        <v>-0.3509228611884982</v>
      </c>
      <c r="E85">
        <f>E25+(5/0.017)*(E11*E51+E26*E50)</f>
        <v>0.5130321764052271</v>
      </c>
      <c r="F85">
        <f>F25+(5/0.017)*(F11*F51+F26*F50)</f>
        <v>-0.0770780026374564</v>
      </c>
    </row>
    <row r="86" spans="1:6" ht="12.75">
      <c r="A86" t="s">
        <v>85</v>
      </c>
      <c r="B86">
        <f>B26+(6/0.017)*(B12*B51+B27*B50)</f>
        <v>0.27053400800304933</v>
      </c>
      <c r="C86">
        <f>C26+(6/0.017)*(C12*C51+C27*C50)</f>
        <v>-0.40213208058311134</v>
      </c>
      <c r="D86">
        <f>D26+(6/0.017)*(D12*D51+D27*D50)</f>
        <v>-0.04022244227737585</v>
      </c>
      <c r="E86">
        <f>E26+(6/0.017)*(E12*E51+E27*E50)</f>
        <v>-0.16086894895327059</v>
      </c>
      <c r="F86">
        <f>F26+(6/0.017)*(F12*F51+F27*F50)</f>
        <v>1.291058314347345</v>
      </c>
    </row>
    <row r="87" spans="1:6" ht="12.75">
      <c r="A87" t="s">
        <v>86</v>
      </c>
      <c r="B87">
        <f>B27+(7/0.017)*(B13*B51+B28*B50)</f>
        <v>0.334002581880723</v>
      </c>
      <c r="C87">
        <f>C27+(7/0.017)*(C13*C51+C28*C50)</f>
        <v>-0.029797941485430628</v>
      </c>
      <c r="D87">
        <f>D27+(7/0.017)*(D13*D51+D28*D50)</f>
        <v>0.20747654806810473</v>
      </c>
      <c r="E87">
        <f>E27+(7/0.017)*(E13*E51+E28*E50)</f>
        <v>-0.0666805958047718</v>
      </c>
      <c r="F87">
        <f>F27+(7/0.017)*(F13*F51+F28*F50)</f>
        <v>0.6999605543646455</v>
      </c>
    </row>
    <row r="88" spans="1:6" ht="12.75">
      <c r="A88" t="s">
        <v>87</v>
      </c>
      <c r="B88">
        <f>B28+(8/0.017)*(B14*B51+B29*B50)</f>
        <v>-0.0366383169894417</v>
      </c>
      <c r="C88">
        <f>C28+(8/0.017)*(C14*C51+C29*C50)</f>
        <v>-0.2254328343538677</v>
      </c>
      <c r="D88">
        <f>D28+(8/0.017)*(D14*D51+D29*D50)</f>
        <v>-0.23919568169177302</v>
      </c>
      <c r="E88">
        <f>E28+(8/0.017)*(E14*E51+E29*E50)</f>
        <v>0.01902680969242589</v>
      </c>
      <c r="F88">
        <f>F28+(8/0.017)*(F14*F51+F29*F50)</f>
        <v>0.1449734741182322</v>
      </c>
    </row>
    <row r="89" spans="1:6" ht="12.75">
      <c r="A89" t="s">
        <v>88</v>
      </c>
      <c r="B89">
        <f>B29+(9/0.017)*(B15*B51+B30*B50)</f>
        <v>-0.04347841514225234</v>
      </c>
      <c r="C89">
        <f>C29+(9/0.017)*(C15*C51+C30*C50)</f>
        <v>-0.1806860062016023</v>
      </c>
      <c r="D89">
        <f>D29+(9/0.017)*(D15*D51+D30*D50)</f>
        <v>-0.07298269541614914</v>
      </c>
      <c r="E89">
        <f>E29+(9/0.017)*(E15*E51+E30*E50)</f>
        <v>-0.09365978071033179</v>
      </c>
      <c r="F89">
        <f>F29+(9/0.017)*(F15*F51+F30*F50)</f>
        <v>-0.17303861543986412</v>
      </c>
    </row>
    <row r="90" spans="1:6" ht="12.75">
      <c r="A90" t="s">
        <v>89</v>
      </c>
      <c r="B90">
        <f>B30+(10/0.017)*(B16*B51+B31*B50)</f>
        <v>0.09504863098109298</v>
      </c>
      <c r="C90">
        <f>C30+(10/0.017)*(C16*C51+C31*C50)</f>
        <v>-0.001831954773101445</v>
      </c>
      <c r="D90">
        <f>D30+(10/0.017)*(D16*D51+D31*D50)</f>
        <v>-0.019520469014893953</v>
      </c>
      <c r="E90">
        <f>E30+(10/0.017)*(E16*E51+E31*E50)</f>
        <v>0.004103986574334754</v>
      </c>
      <c r="F90">
        <f>F30+(10/0.017)*(F16*F51+F31*F50)</f>
        <v>0.3026274383489585</v>
      </c>
    </row>
    <row r="91" spans="1:6" ht="12.75">
      <c r="A91" t="s">
        <v>90</v>
      </c>
      <c r="B91">
        <f>B31+(11/0.017)*(B17*B51+B32*B50)</f>
        <v>0.001068562579703377</v>
      </c>
      <c r="C91">
        <f>C31+(11/0.017)*(C17*C51+C32*C50)</f>
        <v>0.0009021530511293897</v>
      </c>
      <c r="D91">
        <f>D31+(11/0.017)*(D17*D51+D32*D50)</f>
        <v>0.030302606932084447</v>
      </c>
      <c r="E91">
        <f>E31+(11/0.017)*(E17*E51+E32*E50)</f>
        <v>-0.01622910033802475</v>
      </c>
      <c r="F91">
        <f>F31+(11/0.017)*(F17*F51+F32*F50)</f>
        <v>0.012574228838677955</v>
      </c>
    </row>
    <row r="92" spans="1:6" ht="12.75">
      <c r="A92" t="s">
        <v>91</v>
      </c>
      <c r="B92">
        <f>B32+(12/0.017)*(B18*B51+B33*B50)</f>
        <v>0.009406544410372999</v>
      </c>
      <c r="C92">
        <f>C32+(12/0.017)*(C18*C51+C33*C50)</f>
        <v>0.01729523763103679</v>
      </c>
      <c r="D92">
        <f>D32+(12/0.017)*(D18*D51+D33*D50)</f>
        <v>0.00935675234576992</v>
      </c>
      <c r="E92">
        <f>E32+(12/0.017)*(E18*E51+E33*E50)</f>
        <v>0.014177086550751568</v>
      </c>
      <c r="F92">
        <f>F32+(12/0.017)*(F18*F51+F33*F50)</f>
        <v>-0.011127013173378227</v>
      </c>
    </row>
    <row r="93" spans="1:6" ht="12.75">
      <c r="A93" t="s">
        <v>92</v>
      </c>
      <c r="B93">
        <f>B33+(13/0.017)*(B19*B51+B34*B50)</f>
        <v>0.08221560873212441</v>
      </c>
      <c r="C93">
        <f>C33+(13/0.017)*(C19*C51+C34*C50)</f>
        <v>0.08818994958008158</v>
      </c>
      <c r="D93">
        <f>D33+(13/0.017)*(D19*D51+D34*D50)</f>
        <v>0.08620939706520352</v>
      </c>
      <c r="E93">
        <f>E33+(13/0.017)*(E19*E51+E34*E50)</f>
        <v>0.06388769919041991</v>
      </c>
      <c r="F93">
        <f>F33+(13/0.017)*(F19*F51+F34*F50)</f>
        <v>0.03977337793410828</v>
      </c>
    </row>
    <row r="94" spans="1:6" ht="12.75">
      <c r="A94" t="s">
        <v>93</v>
      </c>
      <c r="B94">
        <f>B34+(14/0.017)*(B20*B51+B35*B50)</f>
        <v>0.012133046367157459</v>
      </c>
      <c r="C94">
        <f>C34+(14/0.017)*(C20*C51+C35*C50)</f>
        <v>0.01154705451200623</v>
      </c>
      <c r="D94">
        <f>D34+(14/0.017)*(D20*D51+D35*D50)</f>
        <v>0.00421768978473136</v>
      </c>
      <c r="E94">
        <f>E34+(14/0.017)*(E20*E51+E35*E50)</f>
        <v>0.005216461677632304</v>
      </c>
      <c r="F94">
        <f>F34+(14/0.017)*(F20*F51+F35*F50)</f>
        <v>-0.0162556710342745</v>
      </c>
    </row>
    <row r="95" spans="1:6" ht="12.75">
      <c r="A95" t="s">
        <v>94</v>
      </c>
      <c r="B95" s="49">
        <f>B35</f>
        <v>-0.002498532</v>
      </c>
      <c r="C95" s="49">
        <f>C35</f>
        <v>-0.006234571</v>
      </c>
      <c r="D95" s="49">
        <f>D35</f>
        <v>-0.00253004</v>
      </c>
      <c r="E95" s="49">
        <f>E35</f>
        <v>0.004441658</v>
      </c>
      <c r="F95" s="49">
        <f>F35</f>
        <v>-0.0001176698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4.8236589728884045</v>
      </c>
      <c r="C103">
        <f>C63*10000/C62</f>
        <v>2.6102539015494988</v>
      </c>
      <c r="D103">
        <f>D63*10000/D62</f>
        <v>1.4102167260939502</v>
      </c>
      <c r="E103">
        <f>E63*10000/E62</f>
        <v>-0.5491723632063541</v>
      </c>
      <c r="F103">
        <f>F63*10000/F62</f>
        <v>-2.3978351023310176</v>
      </c>
      <c r="G103">
        <f>AVERAGE(C103:E103)</f>
        <v>1.1570994214790316</v>
      </c>
      <c r="H103">
        <f>STDEV(C103:E103)</f>
        <v>1.5948494781730727</v>
      </c>
      <c r="I103">
        <f>(B103*B4+C103*C4+D103*D4+E103*E4+F103*F4)/SUM(B4:F4)</f>
        <v>1.2099254309530165</v>
      </c>
      <c r="K103">
        <f>(LN(H103)+LN(H123))/2-LN(K114*K115^3)</f>
        <v>-3.182030775786556</v>
      </c>
    </row>
    <row r="104" spans="1:11" ht="12.75">
      <c r="A104" t="s">
        <v>68</v>
      </c>
      <c r="B104">
        <f>B64*10000/B62</f>
        <v>-0.48979408819888953</v>
      </c>
      <c r="C104">
        <f>C64*10000/C62</f>
        <v>0.9941556137185014</v>
      </c>
      <c r="D104">
        <f>D64*10000/D62</f>
        <v>0.7260071710521764</v>
      </c>
      <c r="E104">
        <f>E64*10000/E62</f>
        <v>0.19829645331468052</v>
      </c>
      <c r="F104">
        <f>F64*10000/F62</f>
        <v>-0.6134244502557055</v>
      </c>
      <c r="G104">
        <f>AVERAGE(C104:E104)</f>
        <v>0.6394864126951194</v>
      </c>
      <c r="H104">
        <f>STDEV(C104:E104)</f>
        <v>0.40492262473178614</v>
      </c>
      <c r="I104">
        <f>(B104*B4+C104*C4+D104*D4+E104*E4+F104*F4)/SUM(B4:F4)</f>
        <v>0.30866359274669725</v>
      </c>
      <c r="K104">
        <f>(LN(H104)+LN(H124))/2-LN(K114*K115^4)</f>
        <v>-3.3314605791050536</v>
      </c>
    </row>
    <row r="105" spans="1:11" ht="12.75">
      <c r="A105" t="s">
        <v>69</v>
      </c>
      <c r="B105">
        <f>B65*10000/B62</f>
        <v>0.17597177256270044</v>
      </c>
      <c r="C105">
        <f>C65*10000/C62</f>
        <v>-0.12406699352180528</v>
      </c>
      <c r="D105">
        <f>D65*10000/D62</f>
        <v>-0.4933620043894409</v>
      </c>
      <c r="E105">
        <f>E65*10000/E62</f>
        <v>0.43627970518556775</v>
      </c>
      <c r="F105">
        <f>F65*10000/F62</f>
        <v>-0.8366344527014303</v>
      </c>
      <c r="G105">
        <f>AVERAGE(C105:E105)</f>
        <v>-0.06038309757522614</v>
      </c>
      <c r="H105">
        <f>STDEV(C105:E105)</f>
        <v>0.4680813561738891</v>
      </c>
      <c r="I105">
        <f>(B105*B4+C105*C4+D105*D4+E105*E4+F105*F4)/SUM(B4:F4)</f>
        <v>-0.1302975910396911</v>
      </c>
      <c r="K105">
        <f>(LN(H105)+LN(H125))/2-LN(K114*K115^5)</f>
        <v>-3.0523328636016838</v>
      </c>
    </row>
    <row r="106" spans="1:11" ht="12.75">
      <c r="A106" t="s">
        <v>70</v>
      </c>
      <c r="B106">
        <f>B66*10000/B62</f>
        <v>2.962817810572889</v>
      </c>
      <c r="C106">
        <f>C66*10000/C62</f>
        <v>2.6858491254863854</v>
      </c>
      <c r="D106">
        <f>D66*10000/D62</f>
        <v>2.4565999285543754</v>
      </c>
      <c r="E106">
        <f>E66*10000/E62</f>
        <v>1.8451497548370082</v>
      </c>
      <c r="F106">
        <f>F66*10000/F62</f>
        <v>12.86236724158531</v>
      </c>
      <c r="G106">
        <f>AVERAGE(C106:E106)</f>
        <v>2.3291996029592563</v>
      </c>
      <c r="H106">
        <f>STDEV(C106:E106)</f>
        <v>0.434588299628364</v>
      </c>
      <c r="I106">
        <f>(B106*B4+C106*C4+D106*D4+E106*E4+F106*F4)/SUM(B4:F4)</f>
        <v>3.8320868329441686</v>
      </c>
      <c r="K106">
        <f>(LN(H106)+LN(H126))/2-LN(K114*K115^6)</f>
        <v>-3.36695404485035</v>
      </c>
    </row>
    <row r="107" spans="1:11" ht="12.75">
      <c r="A107" t="s">
        <v>71</v>
      </c>
      <c r="B107">
        <f>B67*10000/B62</f>
        <v>-0.0012678599159958342</v>
      </c>
      <c r="C107">
        <f>C67*10000/C62</f>
        <v>0.2256454853953447</v>
      </c>
      <c r="D107">
        <f>D67*10000/D62</f>
        <v>0.07512759713444057</v>
      </c>
      <c r="E107">
        <f>E67*10000/E62</f>
        <v>-0.08558632252212131</v>
      </c>
      <c r="F107">
        <f>F67*10000/F62</f>
        <v>-0.18320169484966067</v>
      </c>
      <c r="G107">
        <f>AVERAGE(C107:E107)</f>
        <v>0.07172892000255467</v>
      </c>
      <c r="H107">
        <f>STDEV(C107:E107)</f>
        <v>0.1556437368466162</v>
      </c>
      <c r="I107">
        <f>(B107*B4+C107*C4+D107*D4+E107*E4+F107*F4)/SUM(B4:F4)</f>
        <v>0.027044813670470604</v>
      </c>
      <c r="K107">
        <f>(LN(H107)+LN(H127))/2-LN(K114*K115^7)</f>
        <v>-3.396018685925663</v>
      </c>
    </row>
    <row r="108" spans="1:9" ht="12.75">
      <c r="A108" t="s">
        <v>72</v>
      </c>
      <c r="B108">
        <f>B68*10000/B62</f>
        <v>0.03791536506318646</v>
      </c>
      <c r="C108">
        <f>C68*10000/C62</f>
        <v>0.13222709691962134</v>
      </c>
      <c r="D108">
        <f>D68*10000/D62</f>
        <v>0.26913465003309095</v>
      </c>
      <c r="E108">
        <f>E68*10000/E62</f>
        <v>0.049562439660428476</v>
      </c>
      <c r="F108">
        <f>F68*10000/F62</f>
        <v>-0.038267295416197306</v>
      </c>
      <c r="G108">
        <f>AVERAGE(C108:E108)</f>
        <v>0.15030806220438028</v>
      </c>
      <c r="H108">
        <f>STDEV(C108:E108)</f>
        <v>0.11089715898617816</v>
      </c>
      <c r="I108">
        <f>(B108*B4+C108*C4+D108*D4+E108*E4+F108*F4)/SUM(B4:F4)</f>
        <v>0.10881958636921253</v>
      </c>
    </row>
    <row r="109" spans="1:9" ht="12.75">
      <c r="A109" t="s">
        <v>73</v>
      </c>
      <c r="B109">
        <f>B69*10000/B62</f>
        <v>-0.024512374873667694</v>
      </c>
      <c r="C109">
        <f>C69*10000/C62</f>
        <v>-0.05919130832072444</v>
      </c>
      <c r="D109">
        <f>D69*10000/D62</f>
        <v>-0.007074220033336465</v>
      </c>
      <c r="E109">
        <f>E69*10000/E62</f>
        <v>0.08520248137274444</v>
      </c>
      <c r="F109">
        <f>F69*10000/F62</f>
        <v>0.20451825967476495</v>
      </c>
      <c r="G109">
        <f>AVERAGE(C109:E109)</f>
        <v>0.006312317672894511</v>
      </c>
      <c r="H109">
        <f>STDEV(C109:E109)</f>
        <v>0.07312175578670611</v>
      </c>
      <c r="I109">
        <f>(B109*B4+C109*C4+D109*D4+E109*E4+F109*F4)/SUM(B4:F4)</f>
        <v>0.028419443623712033</v>
      </c>
    </row>
    <row r="110" spans="1:11" ht="12.75">
      <c r="A110" t="s">
        <v>74</v>
      </c>
      <c r="B110">
        <f>B70*10000/B62</f>
        <v>-0.4242677056158083</v>
      </c>
      <c r="C110">
        <f>C70*10000/C62</f>
        <v>-0.14486353787154105</v>
      </c>
      <c r="D110">
        <f>D70*10000/D62</f>
        <v>-0.11729982543253303</v>
      </c>
      <c r="E110">
        <f>E70*10000/E62</f>
        <v>-0.13681336634460975</v>
      </c>
      <c r="F110">
        <f>F70*10000/F62</f>
        <v>-0.4635847788301993</v>
      </c>
      <c r="G110">
        <f>AVERAGE(C110:E110)</f>
        <v>-0.13299224321622793</v>
      </c>
      <c r="H110">
        <f>STDEV(C110:E110)</f>
        <v>0.014173577435735005</v>
      </c>
      <c r="I110">
        <f>(B110*B4+C110*C4+D110*D4+E110*E4+F110*F4)/SUM(B4:F4)</f>
        <v>-0.219323516562447</v>
      </c>
      <c r="K110">
        <f>EXP(AVERAGE(K103:K107))</f>
        <v>0.038167939729511074</v>
      </c>
    </row>
    <row r="111" spans="1:9" ht="12.75">
      <c r="A111" t="s">
        <v>75</v>
      </c>
      <c r="B111">
        <f>B71*10000/B62</f>
        <v>0.004021851900965073</v>
      </c>
      <c r="C111">
        <f>C71*10000/C62</f>
        <v>0.017445143977433717</v>
      </c>
      <c r="D111">
        <f>D71*10000/D62</f>
        <v>-0.015923046348489827</v>
      </c>
      <c r="E111">
        <f>E71*10000/E62</f>
        <v>-0.011275617284534401</v>
      </c>
      <c r="F111">
        <f>F71*10000/F62</f>
        <v>-0.05882720434158436</v>
      </c>
      <c r="G111">
        <f>AVERAGE(C111:E111)</f>
        <v>-0.0032511732185301705</v>
      </c>
      <c r="H111">
        <f>STDEV(C111:E111)</f>
        <v>0.018073538898983988</v>
      </c>
      <c r="I111">
        <f>(B111*B4+C111*C4+D111*D4+E111*E4+F111*F4)/SUM(B4:F4)</f>
        <v>-0.009647464330708946</v>
      </c>
    </row>
    <row r="112" spans="1:9" ht="12.75">
      <c r="A112" t="s">
        <v>76</v>
      </c>
      <c r="B112">
        <f>B72*10000/B62</f>
        <v>-0.02028685325433728</v>
      </c>
      <c r="C112">
        <f>C72*10000/C62</f>
        <v>-0.014666591741344862</v>
      </c>
      <c r="D112">
        <f>D72*10000/D62</f>
        <v>-0.023661351641202866</v>
      </c>
      <c r="E112">
        <f>E72*10000/E62</f>
        <v>-0.009771306870483845</v>
      </c>
      <c r="F112">
        <f>F72*10000/F62</f>
        <v>-0.029930663816732258</v>
      </c>
      <c r="G112">
        <f>AVERAGE(C112:E112)</f>
        <v>-0.01603308341767719</v>
      </c>
      <c r="H112">
        <f>STDEV(C112:E112)</f>
        <v>0.007045126724144777</v>
      </c>
      <c r="I112">
        <f>(B112*B4+C112*C4+D112*D4+E112*E4+F112*F4)/SUM(B4:F4)</f>
        <v>-0.018509081232076213</v>
      </c>
    </row>
    <row r="113" spans="1:9" ht="12.75">
      <c r="A113" t="s">
        <v>77</v>
      </c>
      <c r="B113">
        <f>B73*10000/B62</f>
        <v>0.027243013708704363</v>
      </c>
      <c r="C113">
        <f>C73*10000/C62</f>
        <v>0.019346899779245662</v>
      </c>
      <c r="D113">
        <f>D73*10000/D62</f>
        <v>0.02736492512963483</v>
      </c>
      <c r="E113">
        <f>E73*10000/E62</f>
        <v>0.019651955774788548</v>
      </c>
      <c r="F113">
        <f>F73*10000/F62</f>
        <v>0.014620483776438618</v>
      </c>
      <c r="G113">
        <f>AVERAGE(C113:E113)</f>
        <v>0.02212126022788968</v>
      </c>
      <c r="H113">
        <f>STDEV(C113:E113)</f>
        <v>0.004543707846181326</v>
      </c>
      <c r="I113">
        <f>(B113*B4+C113*C4+D113*D4+E113*E4+F113*F4)/SUM(B4:F4)</f>
        <v>0.021855064147352787</v>
      </c>
    </row>
    <row r="114" spans="1:11" ht="12.75">
      <c r="A114" t="s">
        <v>78</v>
      </c>
      <c r="B114">
        <f>B74*10000/B62</f>
        <v>-0.20102068799194142</v>
      </c>
      <c r="C114">
        <f>C74*10000/C62</f>
        <v>-0.19964024491852192</v>
      </c>
      <c r="D114">
        <f>D74*10000/D62</f>
        <v>-0.19399957405573556</v>
      </c>
      <c r="E114">
        <f>E74*10000/E62</f>
        <v>-0.17496565035263392</v>
      </c>
      <c r="F114">
        <f>F74*10000/F62</f>
        <v>-0.12684844593442893</v>
      </c>
      <c r="G114">
        <f>AVERAGE(C114:E114)</f>
        <v>-0.18953515644229713</v>
      </c>
      <c r="H114">
        <f>STDEV(C114:E114)</f>
        <v>0.012928927748198324</v>
      </c>
      <c r="I114">
        <f>(B114*B4+C114*C4+D114*D4+E114*E4+F114*F4)/SUM(B4:F4)</f>
        <v>-0.18279323585161747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-0.0017428762690001284</v>
      </c>
      <c r="C115">
        <f>C75*10000/C62</f>
        <v>-0.0020508603072080223</v>
      </c>
      <c r="D115">
        <f>D75*10000/D62</f>
        <v>-0.004249372764834781</v>
      </c>
      <c r="E115">
        <f>E75*10000/E62</f>
        <v>-0.0010088234744148443</v>
      </c>
      <c r="F115">
        <f>F75*10000/F62</f>
        <v>-0.007022494871141884</v>
      </c>
      <c r="G115">
        <f>AVERAGE(C115:E115)</f>
        <v>-0.002436352182152549</v>
      </c>
      <c r="H115">
        <f>STDEV(C115:E115)</f>
        <v>0.0016543104047144464</v>
      </c>
      <c r="I115">
        <f>(B115*B4+C115*C4+D115*D4+E115*E4+F115*F4)/SUM(B4:F4)</f>
        <v>-0.0029507957167215653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-46.14549907576019</v>
      </c>
      <c r="C122">
        <f>C82*10000/C62</f>
        <v>-37.32631626020869</v>
      </c>
      <c r="D122">
        <f>D82*10000/D62</f>
        <v>-21.710292923594714</v>
      </c>
      <c r="E122">
        <f>E82*10000/E62</f>
        <v>53.55415434571276</v>
      </c>
      <c r="F122">
        <f>F82*10000/F62</f>
        <v>60.52061707333244</v>
      </c>
      <c r="G122">
        <f>AVERAGE(C122:E122)</f>
        <v>-1.8274849460302154</v>
      </c>
      <c r="H122">
        <f>STDEV(C122:E122)</f>
        <v>48.593307401256034</v>
      </c>
      <c r="I122">
        <f>(B122*B4+C122*C4+D122*D4+E122*E4+F122*F4)/SUM(B4:F4)</f>
        <v>0.12966005522979054</v>
      </c>
    </row>
    <row r="123" spans="1:9" ht="12.75">
      <c r="A123" t="s">
        <v>82</v>
      </c>
      <c r="B123">
        <f>B83*10000/B62</f>
        <v>1.3524029317418869</v>
      </c>
      <c r="C123">
        <f>C83*10000/C62</f>
        <v>-3.328999893698557</v>
      </c>
      <c r="D123">
        <f>D83*10000/D62</f>
        <v>-1.6849900540651703</v>
      </c>
      <c r="E123">
        <f>E83*10000/E62</f>
        <v>1.6282838350938476</v>
      </c>
      <c r="F123">
        <f>F83*10000/F62</f>
        <v>8.006260124359272</v>
      </c>
      <c r="G123">
        <f>AVERAGE(C123:E123)</f>
        <v>-1.1285687042232933</v>
      </c>
      <c r="H123">
        <f>STDEV(C123:E123)</f>
        <v>2.5250483224796656</v>
      </c>
      <c r="I123">
        <f>(B123*B4+C123*C4+D123*D4+E123*E4+F123*F4)/SUM(B4:F4)</f>
        <v>0.45335502873657757</v>
      </c>
    </row>
    <row r="124" spans="1:9" ht="12.75">
      <c r="A124" t="s">
        <v>83</v>
      </c>
      <c r="B124">
        <f>B84*10000/B62</f>
        <v>-2.06046126987818</v>
      </c>
      <c r="C124">
        <f>C84*10000/C62</f>
        <v>-3.188959031099034</v>
      </c>
      <c r="D124">
        <f>D84*10000/D62</f>
        <v>-2.6398553053278775</v>
      </c>
      <c r="E124">
        <f>E84*10000/E62</f>
        <v>0.9720161766147908</v>
      </c>
      <c r="F124">
        <f>F84*10000/F62</f>
        <v>1.4635148337716024</v>
      </c>
      <c r="G124">
        <f>AVERAGE(C124:E124)</f>
        <v>-1.6189327199373735</v>
      </c>
      <c r="H124">
        <f>STDEV(C124:E124)</f>
        <v>2.260562068119918</v>
      </c>
      <c r="I124">
        <f>(B124*B4+C124*C4+D124*D4+E124*E4+F124*F4)/SUM(B4:F4)</f>
        <v>-1.2697020121214837</v>
      </c>
    </row>
    <row r="125" spans="1:9" ht="12.75">
      <c r="A125" t="s">
        <v>84</v>
      </c>
      <c r="B125">
        <f>B85*10000/B62</f>
        <v>-0.01821964451768181</v>
      </c>
      <c r="C125">
        <f>C85*10000/C62</f>
        <v>-1.5715900797258648</v>
      </c>
      <c r="D125">
        <f>D85*10000/D62</f>
        <v>-0.35092284176802097</v>
      </c>
      <c r="E125">
        <f>E85*10000/E62</f>
        <v>0.5130324176666575</v>
      </c>
      <c r="F125">
        <f>F85*10000/F62</f>
        <v>-0.07707811098199543</v>
      </c>
      <c r="G125">
        <f>AVERAGE(C125:E125)</f>
        <v>-0.4698268346090761</v>
      </c>
      <c r="H125">
        <f>STDEV(C125:E125)</f>
        <v>1.0473854871984425</v>
      </c>
      <c r="I125">
        <f>(B125*B4+C125*C4+D125*D4+E125*E4+F125*F4)/SUM(B4:F4)</f>
        <v>-0.35210185363473145</v>
      </c>
    </row>
    <row r="126" spans="1:9" ht="12.75">
      <c r="A126" t="s">
        <v>85</v>
      </c>
      <c r="B126">
        <f>B86*10000/B62</f>
        <v>0.27053606766912</v>
      </c>
      <c r="C126">
        <f>C86*10000/C62</f>
        <v>-0.40213272906052483</v>
      </c>
      <c r="D126">
        <f>D86*10000/D62</f>
        <v>-0.040222440051419346</v>
      </c>
      <c r="E126">
        <f>E86*10000/E62</f>
        <v>-0.16086902460441785</v>
      </c>
      <c r="F126">
        <f>F86*10000/F62</f>
        <v>1.2910601291208619</v>
      </c>
      <c r="G126">
        <f>AVERAGE(C126:E126)</f>
        <v>-0.20107473123878736</v>
      </c>
      <c r="H126">
        <f>STDEV(C126:E126)</f>
        <v>0.184274627817126</v>
      </c>
      <c r="I126">
        <f>(B126*B4+C126*C4+D126*D4+E126*E4+F126*F4)/SUM(B4:F4)</f>
        <v>0.06691091483100306</v>
      </c>
    </row>
    <row r="127" spans="1:9" ht="12.75">
      <c r="A127" t="s">
        <v>86</v>
      </c>
      <c r="B127">
        <f>B87*10000/B62</f>
        <v>0.33400512475431765</v>
      </c>
      <c r="C127">
        <f>C87*10000/C62</f>
        <v>-0.029797989537533296</v>
      </c>
      <c r="D127">
        <f>D87*10000/D62</f>
        <v>0.20747653658611248</v>
      </c>
      <c r="E127">
        <f>E87*10000/E62</f>
        <v>-0.0666806271623682</v>
      </c>
      <c r="F127">
        <f>F87*10000/F62</f>
        <v>0.6999615382627877</v>
      </c>
      <c r="G127">
        <f>AVERAGE(C127:E127)</f>
        <v>0.036999306628736996</v>
      </c>
      <c r="H127">
        <f>STDEV(C127:E127)</f>
        <v>0.14878490074599685</v>
      </c>
      <c r="I127">
        <f>(B127*B4+C127*C4+D127*D4+E127*E4+F127*F4)/SUM(B4:F4)</f>
        <v>0.16868960135061073</v>
      </c>
    </row>
    <row r="128" spans="1:9" ht="12.75">
      <c r="A128" t="s">
        <v>87</v>
      </c>
      <c r="B128">
        <f>B88*10000/B62</f>
        <v>-0.03663859592922803</v>
      </c>
      <c r="C128">
        <f>C88*10000/C62</f>
        <v>-0.22543319788641933</v>
      </c>
      <c r="D128">
        <f>D88*10000/D62</f>
        <v>-0.23919566845440718</v>
      </c>
      <c r="E128">
        <f>E88*10000/E62</f>
        <v>0.019026818640081676</v>
      </c>
      <c r="F128">
        <f>F88*10000/F62</f>
        <v>0.1449736778999038</v>
      </c>
      <c r="G128">
        <f>AVERAGE(C128:E128)</f>
        <v>-0.14853401590024828</v>
      </c>
      <c r="H128">
        <f>STDEV(C128:E128)</f>
        <v>0.1452750025053263</v>
      </c>
      <c r="I128">
        <f>(B128*B4+C128*C4+D128*D4+E128*E4+F128*F4)/SUM(B4:F4)</f>
        <v>-0.09306256369123933</v>
      </c>
    </row>
    <row r="129" spans="1:9" ht="12.75">
      <c r="A129" t="s">
        <v>88</v>
      </c>
      <c r="B129">
        <f>B89*10000/B62</f>
        <v>-0.04347874615799832</v>
      </c>
      <c r="C129">
        <f>C89*10000/C62</f>
        <v>-0.18068629757550558</v>
      </c>
      <c r="D129">
        <f>D89*10000/D62</f>
        <v>-0.07298269137720233</v>
      </c>
      <c r="E129">
        <f>E89*10000/E62</f>
        <v>-0.09365982475531318</v>
      </c>
      <c r="F129">
        <f>F89*10000/F62</f>
        <v>-0.1730388586712451</v>
      </c>
      <c r="G129">
        <f>AVERAGE(C129:E129)</f>
        <v>-0.11577627123600702</v>
      </c>
      <c r="H129">
        <f>STDEV(C129:E129)</f>
        <v>0.05715653594060653</v>
      </c>
      <c r="I129">
        <f>(B129*B4+C129*C4+D129*D4+E129*E4+F129*F4)/SUM(B4:F4)</f>
        <v>-0.11302090226338392</v>
      </c>
    </row>
    <row r="130" spans="1:9" ht="12.75">
      <c r="A130" t="s">
        <v>89</v>
      </c>
      <c r="B130">
        <f>B90*10000/B62</f>
        <v>0.09504935461817557</v>
      </c>
      <c r="C130">
        <f>C90*10000/C62</f>
        <v>-0.0018319577273081603</v>
      </c>
      <c r="D130">
        <f>D90*10000/D62</f>
        <v>-0.01952046793460861</v>
      </c>
      <c r="E130">
        <f>E90*10000/E62</f>
        <v>0.004103988504298831</v>
      </c>
      <c r="F130">
        <f>F90*10000/F62</f>
        <v>0.30262786373660716</v>
      </c>
      <c r="G130">
        <f>AVERAGE(C130:E130)</f>
        <v>-0.005749479052539312</v>
      </c>
      <c r="H130">
        <f>STDEV(C130:E130)</f>
        <v>0.01228979110923735</v>
      </c>
      <c r="I130">
        <f>(B130*B4+C130*C4+D130*D4+E130*E4+F130*F4)/SUM(B4:F4)</f>
        <v>0.05011840622609767</v>
      </c>
    </row>
    <row r="131" spans="1:9" ht="12.75">
      <c r="A131" t="s">
        <v>90</v>
      </c>
      <c r="B131">
        <f>B91*10000/B62</f>
        <v>0.001068570715028418</v>
      </c>
      <c r="C131">
        <f>C91*10000/C62</f>
        <v>0.0009021545059396508</v>
      </c>
      <c r="D131">
        <f>D91*10000/D62</f>
        <v>0.030302605255103116</v>
      </c>
      <c r="E131">
        <f>E91*10000/E62</f>
        <v>-0.016229107970013815</v>
      </c>
      <c r="F131">
        <f>F91*10000/F62</f>
        <v>0.012574246513617373</v>
      </c>
      <c r="G131">
        <f>AVERAGE(C131:E131)</f>
        <v>0.004991883930342983</v>
      </c>
      <c r="H131">
        <f>STDEV(C131:E131)</f>
        <v>0.023533901057617993</v>
      </c>
      <c r="I131">
        <f>(B131*B4+C131*C4+D131*D4+E131*E4+F131*F4)/SUM(B4:F4)</f>
        <v>0.005441509976251848</v>
      </c>
    </row>
    <row r="132" spans="1:9" ht="12.75">
      <c r="A132" t="s">
        <v>91</v>
      </c>
      <c r="B132">
        <f>B92*10000/B62</f>
        <v>0.009406616025548136</v>
      </c>
      <c r="C132">
        <f>C92*10000/C62</f>
        <v>0.017295265521303463</v>
      </c>
      <c r="D132">
        <f>D92*10000/D62</f>
        <v>0.009356751827956419</v>
      </c>
      <c r="E132">
        <f>E92*10000/E62</f>
        <v>0.014177093217748954</v>
      </c>
      <c r="F132">
        <f>F92*10000/F62</f>
        <v>-0.011127028814041862</v>
      </c>
      <c r="G132">
        <f>AVERAGE(C132:E132)</f>
        <v>0.01360970352233628</v>
      </c>
      <c r="H132">
        <f>STDEV(C132:E132)</f>
        <v>0.003999556002196991</v>
      </c>
      <c r="I132">
        <f>(B132*B4+C132*C4+D132*D4+E132*E4+F132*F4)/SUM(B4:F4)</f>
        <v>0.00968873377410347</v>
      </c>
    </row>
    <row r="133" spans="1:9" ht="12.75">
      <c r="A133" t="s">
        <v>92</v>
      </c>
      <c r="B133">
        <f>B93*10000/B62</f>
        <v>0.08221623466710772</v>
      </c>
      <c r="C133">
        <f>C93*10000/C62</f>
        <v>0.0881900917950233</v>
      </c>
      <c r="D133">
        <f>D93*10000/D62</f>
        <v>0.08620939229427572</v>
      </c>
      <c r="E133">
        <f>E93*10000/E62</f>
        <v>0.06388772923461283</v>
      </c>
      <c r="F133">
        <f>F93*10000/F62</f>
        <v>0.039773433841476795</v>
      </c>
      <c r="G133">
        <f>AVERAGE(C133:E133)</f>
        <v>0.07942907110797061</v>
      </c>
      <c r="H133">
        <f>STDEV(C133:E133)</f>
        <v>0.013495583464471049</v>
      </c>
      <c r="I133">
        <f>(B133*B4+C133*C4+D133*D4+E133*E4+F133*F4)/SUM(B4:F4)</f>
        <v>0.07451801398955397</v>
      </c>
    </row>
    <row r="134" spans="1:9" ht="12.75">
      <c r="A134" t="s">
        <v>93</v>
      </c>
      <c r="B134">
        <f>B94*10000/B62</f>
        <v>0.012133138740105763</v>
      </c>
      <c r="C134">
        <f>C94*10000/C62</f>
        <v>0.011547073132763949</v>
      </c>
      <c r="D134">
        <f>D94*10000/D62</f>
        <v>0.004217689551319527</v>
      </c>
      <c r="E134">
        <f>E94*10000/E62</f>
        <v>0.0052164641307552535</v>
      </c>
      <c r="F134">
        <f>F94*10000/F62</f>
        <v>-0.01625569388402572</v>
      </c>
      <c r="G134">
        <f>AVERAGE(C134:E134)</f>
        <v>0.00699374227161291</v>
      </c>
      <c r="H134">
        <f>STDEV(C134:E134)</f>
        <v>0.003974796109672116</v>
      </c>
      <c r="I134">
        <f>(B134*B4+C134*C4+D134*D4+E134*E4+F134*F4)/SUM(B4:F4)</f>
        <v>0.004620258753177206</v>
      </c>
    </row>
    <row r="135" spans="1:9" ht="12.75">
      <c r="A135" t="s">
        <v>94</v>
      </c>
      <c r="B135">
        <f>B95*10000/B62</f>
        <v>-0.0024985510221614826</v>
      </c>
      <c r="C135">
        <f>C95*10000/C62</f>
        <v>-0.0062345810538571075</v>
      </c>
      <c r="D135">
        <f>D95*10000/D62</f>
        <v>-0.0025300398599846586</v>
      </c>
      <c r="E135">
        <f>E95*10000/E62</f>
        <v>0.004441660088759364</v>
      </c>
      <c r="F135">
        <f>F95*10000/F62</f>
        <v>-0.00011766996540231716</v>
      </c>
      <c r="G135">
        <f>AVERAGE(C135:E135)</f>
        <v>-0.0014409869416941343</v>
      </c>
      <c r="H135">
        <f>STDEV(C135:E135)</f>
        <v>0.00542079868911879</v>
      </c>
      <c r="I135">
        <f>(B135*B4+C135*C4+D135*D4+E135*E4+F135*F4)/SUM(B4:F4)</f>
        <v>-0.001416578856150586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2005-08-29T07:42:27Z</cp:lastPrinted>
  <dcterms:created xsi:type="dcterms:W3CDTF">2005-08-29T07:42:27Z</dcterms:created>
  <dcterms:modified xsi:type="dcterms:W3CDTF">2005-08-29T09:42:33Z</dcterms:modified>
  <cp:category/>
  <cp:version/>
  <cp:contentType/>
  <cp:contentStatus/>
</cp:coreProperties>
</file>