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<sst xmlns="http://schemas.openxmlformats.org/spreadsheetml/2006/main" count="204" uniqueCount="98">
  <si>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31/08/2005       07:04:03</t>
  </si>
  <si>
    <t>LISSNER</t>
  </si>
  <si>
    <t>HCMQAP655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</si>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</sst>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-0.003758</v>
      </c>
      <c r="D4" s="12">
        <v>-0.003757</v>
      </c>
      <c r="E4" s="12">
        <v>-0.003759</v>
      </c>
      <c r="F4" s="24">
        <v>-0.002088</v>
      </c>
      <c r="G4" s="34">
        <v>-0.011714</v>
      </c>
    </row>
    <row r="5" spans="1:7" ht="12.75" thickBot="1">
      <c r="A5" s="44" t="s">
        <v>13</v>
      </c>
      <c r="B5" s="45">
        <v>1.381936</v>
      </c>
      <c r="C5" s="46">
        <v>-0.22069</v>
      </c>
      <c r="D5" s="46">
        <v>-0.773011</v>
      </c>
      <c r="E5" s="46">
        <v>0.631155</v>
      </c>
      <c r="F5" s="47">
        <v>-0.793425</v>
      </c>
      <c r="G5" s="48">
        <v>7.848255</v>
      </c>
    </row>
    <row r="6" spans="1:7" ht="12.75" thickTop="1">
      <c r="A6" s="6" t="s">
        <v>14</v>
      </c>
      <c r="B6" s="39">
        <v>133.0537</v>
      </c>
      <c r="C6" s="40">
        <v>-72.60723</v>
      </c>
      <c r="D6" s="40">
        <v>9.118585</v>
      </c>
      <c r="E6" s="40">
        <v>-74.32068</v>
      </c>
      <c r="F6" s="41">
        <v>104.2124</v>
      </c>
      <c r="G6" s="42">
        <v>-0.001802329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2.927177</v>
      </c>
      <c r="C8" s="13">
        <v>1.322485</v>
      </c>
      <c r="D8" s="13">
        <v>1.899551</v>
      </c>
      <c r="E8" s="13">
        <v>0.9847554</v>
      </c>
      <c r="F8" s="25">
        <v>-5.427232</v>
      </c>
      <c r="G8" s="35">
        <v>0.7097672</v>
      </c>
    </row>
    <row r="9" spans="1:7" ht="12">
      <c r="A9" s="20" t="s">
        <v>17</v>
      </c>
      <c r="B9" s="29">
        <v>0.06021783</v>
      </c>
      <c r="C9" s="13">
        <v>0.08221042</v>
      </c>
      <c r="D9" s="13">
        <v>0.1276724</v>
      </c>
      <c r="E9" s="13">
        <v>0.02732584</v>
      </c>
      <c r="F9" s="25">
        <v>-1.560239</v>
      </c>
      <c r="G9" s="35">
        <v>-0.1427562</v>
      </c>
    </row>
    <row r="10" spans="1:7" ht="12">
      <c r="A10" s="20" t="s">
        <v>18</v>
      </c>
      <c r="B10" s="29">
        <v>1.093846</v>
      </c>
      <c r="C10" s="13">
        <v>0.23692</v>
      </c>
      <c r="D10" s="13">
        <v>-0.2899328</v>
      </c>
      <c r="E10" s="13">
        <v>-0.2965148</v>
      </c>
      <c r="F10" s="25">
        <v>1.568852</v>
      </c>
      <c r="G10" s="35">
        <v>0.2837055</v>
      </c>
    </row>
    <row r="11" spans="1:7" ht="12">
      <c r="A11" s="21" t="s">
        <v>19</v>
      </c>
      <c r="B11" s="31">
        <v>3.164214</v>
      </c>
      <c r="C11" s="15">
        <v>2.066837</v>
      </c>
      <c r="D11" s="15">
        <v>2.433833</v>
      </c>
      <c r="E11" s="15">
        <v>1.397062</v>
      </c>
      <c r="F11" s="27">
        <v>13.14641</v>
      </c>
      <c r="G11" s="37">
        <v>3.633482</v>
      </c>
    </row>
    <row r="12" spans="1:7" ht="12">
      <c r="A12" s="20" t="s">
        <v>20</v>
      </c>
      <c r="B12" s="29">
        <v>-0.1904318</v>
      </c>
      <c r="C12" s="13">
        <v>0.2226855</v>
      </c>
      <c r="D12" s="13">
        <v>-0.1401918</v>
      </c>
      <c r="E12" s="13">
        <v>-0.1244258</v>
      </c>
      <c r="F12" s="25">
        <v>-0.148373</v>
      </c>
      <c r="G12" s="35">
        <v>-0.05744365</v>
      </c>
    </row>
    <row r="13" spans="1:7" ht="12">
      <c r="A13" s="20" t="s">
        <v>21</v>
      </c>
      <c r="B13" s="29">
        <v>0.0668272</v>
      </c>
      <c r="C13" s="13">
        <v>0.07008882</v>
      </c>
      <c r="D13" s="13">
        <v>0.1466052</v>
      </c>
      <c r="E13" s="13">
        <v>0.200195</v>
      </c>
      <c r="F13" s="25">
        <v>-0.06721376</v>
      </c>
      <c r="G13" s="35">
        <v>0.1009929</v>
      </c>
    </row>
    <row r="14" spans="1:7" ht="12">
      <c r="A14" s="20" t="s">
        <v>22</v>
      </c>
      <c r="B14" s="29">
        <v>0.04514098</v>
      </c>
      <c r="C14" s="13">
        <v>-0.03964404</v>
      </c>
      <c r="D14" s="13">
        <v>-0.00758034</v>
      </c>
      <c r="E14" s="13">
        <v>-0.04766613</v>
      </c>
      <c r="F14" s="25">
        <v>0.008450596</v>
      </c>
      <c r="G14" s="35">
        <v>-0.01518123</v>
      </c>
    </row>
    <row r="15" spans="1:7" ht="12">
      <c r="A15" s="21" t="s">
        <v>23</v>
      </c>
      <c r="B15" s="31">
        <v>-0.4415819</v>
      </c>
      <c r="C15" s="15">
        <v>-0.1998442</v>
      </c>
      <c r="D15" s="15">
        <v>-0.1525101</v>
      </c>
      <c r="E15" s="15">
        <v>-0.2124579</v>
      </c>
      <c r="F15" s="27">
        <v>-0.4632246</v>
      </c>
      <c r="G15" s="37">
        <v>-0.2616355</v>
      </c>
    </row>
    <row r="16" spans="1:7" ht="12">
      <c r="A16" s="20" t="s">
        <v>24</v>
      </c>
      <c r="B16" s="29">
        <v>-0.02849758</v>
      </c>
      <c r="C16" s="13">
        <v>0.002989336</v>
      </c>
      <c r="D16" s="13">
        <v>-0.02533462</v>
      </c>
      <c r="E16" s="13">
        <v>-0.01556199</v>
      </c>
      <c r="F16" s="25">
        <v>-0.03367014</v>
      </c>
      <c r="G16" s="35">
        <v>-0.01773948</v>
      </c>
    </row>
    <row r="17" spans="1:7" ht="12">
      <c r="A17" s="20" t="s">
        <v>25</v>
      </c>
      <c r="B17" s="29">
        <v>-0.02398067</v>
      </c>
      <c r="C17" s="13">
        <v>0.001130576</v>
      </c>
      <c r="D17" s="13">
        <v>-0.01820103</v>
      </c>
      <c r="E17" s="13">
        <v>-0.02454691</v>
      </c>
      <c r="F17" s="25">
        <v>-0.003992709</v>
      </c>
      <c r="G17" s="35">
        <v>-0.0140114</v>
      </c>
    </row>
    <row r="18" spans="1:7" ht="12">
      <c r="A18" s="20" t="s">
        <v>26</v>
      </c>
      <c r="B18" s="29">
        <v>-0.01249787</v>
      </c>
      <c r="C18" s="13">
        <v>0.01929219</v>
      </c>
      <c r="D18" s="13">
        <v>0.02006388</v>
      </c>
      <c r="E18" s="13">
        <v>0.02570207</v>
      </c>
      <c r="F18" s="25">
        <v>-0.03579088</v>
      </c>
      <c r="G18" s="35">
        <v>0.009068352</v>
      </c>
    </row>
    <row r="19" spans="1:7" ht="12">
      <c r="A19" s="21" t="s">
        <v>27</v>
      </c>
      <c r="B19" s="31">
        <v>-0.2061959</v>
      </c>
      <c r="C19" s="15">
        <v>-0.1875304</v>
      </c>
      <c r="D19" s="15">
        <v>-0.1928671</v>
      </c>
      <c r="E19" s="15">
        <v>-0.1830331</v>
      </c>
      <c r="F19" s="27">
        <v>-0.1325297</v>
      </c>
      <c r="G19" s="37">
        <v>-0.1830781</v>
      </c>
    </row>
    <row r="20" spans="1:7" ht="12.75" thickBot="1">
      <c r="A20" s="44" t="s">
        <v>28</v>
      </c>
      <c r="B20" s="45">
        <v>-0.003220252</v>
      </c>
      <c r="C20" s="46">
        <v>-0.004738975</v>
      </c>
      <c r="D20" s="46">
        <v>0.00163884</v>
      </c>
      <c r="E20" s="46">
        <v>0.001513842</v>
      </c>
      <c r="F20" s="47">
        <v>-0.007431476</v>
      </c>
      <c r="G20" s="48">
        <v>-0.00184031</v>
      </c>
    </row>
    <row r="21" spans="1:7" ht="12.75" thickTop="1">
      <c r="A21" s="6" t="s">
        <v>29</v>
      </c>
      <c r="B21" s="39">
        <v>30.78686</v>
      </c>
      <c r="C21" s="40">
        <v>35.23606</v>
      </c>
      <c r="D21" s="40">
        <v>-40.96841</v>
      </c>
      <c r="E21" s="40">
        <v>-10.52526</v>
      </c>
      <c r="F21" s="41">
        <v>-4.011815</v>
      </c>
      <c r="G21" s="43">
        <v>0.004274362</v>
      </c>
    </row>
    <row r="22" spans="1:7" ht="12">
      <c r="A22" s="20" t="s">
        <v>30</v>
      </c>
      <c r="B22" s="29">
        <v>27.63878</v>
      </c>
      <c r="C22" s="13">
        <v>-4.413793</v>
      </c>
      <c r="D22" s="13">
        <v>-15.46022</v>
      </c>
      <c r="E22" s="13">
        <v>12.62312</v>
      </c>
      <c r="F22" s="25">
        <v>-15.86851</v>
      </c>
      <c r="G22" s="36">
        <v>0</v>
      </c>
    </row>
    <row r="23" spans="1:7" ht="12">
      <c r="A23" s="20" t="s">
        <v>31</v>
      </c>
      <c r="B23" s="29">
        <v>1.804708</v>
      </c>
      <c r="C23" s="13">
        <v>-0.1190169</v>
      </c>
      <c r="D23" s="13">
        <v>1.053165</v>
      </c>
      <c r="E23" s="13">
        <v>-0.1245185</v>
      </c>
      <c r="F23" s="25">
        <v>7.105133</v>
      </c>
      <c r="G23" s="35">
        <v>1.405261</v>
      </c>
    </row>
    <row r="24" spans="1:7" ht="12">
      <c r="A24" s="20" t="s">
        <v>32</v>
      </c>
      <c r="B24" s="29">
        <v>-2.437237</v>
      </c>
      <c r="C24" s="13">
        <v>1.155317</v>
      </c>
      <c r="D24" s="13">
        <v>2.338506</v>
      </c>
      <c r="E24" s="13">
        <v>1.233551</v>
      </c>
      <c r="F24" s="25">
        <v>1.188724</v>
      </c>
      <c r="G24" s="35">
        <v>0.9439569</v>
      </c>
    </row>
    <row r="25" spans="1:7" ht="12">
      <c r="A25" s="20" t="s">
        <v>33</v>
      </c>
      <c r="B25" s="29">
        <v>0.7381198</v>
      </c>
      <c r="C25" s="13">
        <v>0.002647981</v>
      </c>
      <c r="D25" s="13">
        <v>0.4399082</v>
      </c>
      <c r="E25" s="13">
        <v>-0.345006</v>
      </c>
      <c r="F25" s="25">
        <v>-1.473115</v>
      </c>
      <c r="G25" s="35">
        <v>-0.06680958</v>
      </c>
    </row>
    <row r="26" spans="1:7" ht="12">
      <c r="A26" s="21" t="s">
        <v>34</v>
      </c>
      <c r="B26" s="31">
        <v>-0.1513612</v>
      </c>
      <c r="C26" s="15">
        <v>-0.3006522</v>
      </c>
      <c r="D26" s="15">
        <v>-0.6403167</v>
      </c>
      <c r="E26" s="15">
        <v>-0.4240465</v>
      </c>
      <c r="F26" s="27">
        <v>0.969676</v>
      </c>
      <c r="G26" s="37">
        <v>-0.2208144</v>
      </c>
    </row>
    <row r="27" spans="1:7" ht="12">
      <c r="A27" s="20" t="s">
        <v>35</v>
      </c>
      <c r="B27" s="29">
        <v>0.1758453</v>
      </c>
      <c r="C27" s="13">
        <v>-0.1711249</v>
      </c>
      <c r="D27" s="13">
        <v>0.03230187</v>
      </c>
      <c r="E27" s="13">
        <v>-0.2631154</v>
      </c>
      <c r="F27" s="25">
        <v>0.3482231</v>
      </c>
      <c r="G27" s="35">
        <v>-0.02476144</v>
      </c>
    </row>
    <row r="28" spans="1:7" ht="12">
      <c r="A28" s="20" t="s">
        <v>36</v>
      </c>
      <c r="B28" s="29">
        <v>-0.190635</v>
      </c>
      <c r="C28" s="13">
        <v>0.02725615</v>
      </c>
      <c r="D28" s="13">
        <v>0.3733613</v>
      </c>
      <c r="E28" s="13">
        <v>0.5663495</v>
      </c>
      <c r="F28" s="25">
        <v>0.1787342</v>
      </c>
      <c r="G28" s="35">
        <v>0.2289936</v>
      </c>
    </row>
    <row r="29" spans="1:7" ht="12">
      <c r="A29" s="20" t="s">
        <v>37</v>
      </c>
      <c r="B29" s="29">
        <v>0.09206131</v>
      </c>
      <c r="C29" s="13">
        <v>-0.0899905</v>
      </c>
      <c r="D29" s="13">
        <v>-0.03086791</v>
      </c>
      <c r="E29" s="13">
        <v>-0.04483554</v>
      </c>
      <c r="F29" s="25">
        <v>-0.05725328</v>
      </c>
      <c r="G29" s="35">
        <v>-0.03421282</v>
      </c>
    </row>
    <row r="30" spans="1:7" ht="12">
      <c r="A30" s="21" t="s">
        <v>38</v>
      </c>
      <c r="B30" s="31">
        <v>-0.001793216</v>
      </c>
      <c r="C30" s="15">
        <v>0.02672225</v>
      </c>
      <c r="D30" s="15">
        <v>0.01626659</v>
      </c>
      <c r="E30" s="15">
        <v>0.02330433</v>
      </c>
      <c r="F30" s="27">
        <v>0.2958545</v>
      </c>
      <c r="G30" s="37">
        <v>0.05525413</v>
      </c>
    </row>
    <row r="31" spans="1:7" ht="12">
      <c r="A31" s="20" t="s">
        <v>39</v>
      </c>
      <c r="B31" s="29">
        <v>0.01047715</v>
      </c>
      <c r="C31" s="13">
        <v>-0.01377838</v>
      </c>
      <c r="D31" s="13">
        <v>-0.02462973</v>
      </c>
      <c r="E31" s="13">
        <v>-0.01727306</v>
      </c>
      <c r="F31" s="25">
        <v>0.05762077</v>
      </c>
      <c r="G31" s="35">
        <v>-0.004178832</v>
      </c>
    </row>
    <row r="32" spans="1:7" ht="12">
      <c r="A32" s="20" t="s">
        <v>40</v>
      </c>
      <c r="B32" s="29">
        <v>-0.01897267</v>
      </c>
      <c r="C32" s="13">
        <v>-0.02026732</v>
      </c>
      <c r="D32" s="13">
        <v>0.03613825</v>
      </c>
      <c r="E32" s="13">
        <v>0.07260126</v>
      </c>
      <c r="F32" s="25">
        <v>0.02797161</v>
      </c>
      <c r="G32" s="35">
        <v>0.02228602</v>
      </c>
    </row>
    <row r="33" spans="1:7" ht="12">
      <c r="A33" s="20" t="s">
        <v>41</v>
      </c>
      <c r="B33" s="29">
        <v>0.07765569</v>
      </c>
      <c r="C33" s="13">
        <v>0.05055727</v>
      </c>
      <c r="D33" s="13">
        <v>0.07770142</v>
      </c>
      <c r="E33" s="13">
        <v>0.06737798</v>
      </c>
      <c r="F33" s="25">
        <v>0.04324884</v>
      </c>
      <c r="G33" s="35">
        <v>0.06407345</v>
      </c>
    </row>
    <row r="34" spans="1:7" ht="12">
      <c r="A34" s="21" t="s">
        <v>42</v>
      </c>
      <c r="B34" s="31">
        <v>-0.005837056</v>
      </c>
      <c r="C34" s="15">
        <v>0.006284946</v>
      </c>
      <c r="D34" s="15">
        <v>0.003839475</v>
      </c>
      <c r="E34" s="15">
        <v>-0.005781938</v>
      </c>
      <c r="F34" s="27">
        <v>-0.02194833</v>
      </c>
      <c r="G34" s="37">
        <v>-0.0027164</v>
      </c>
    </row>
    <row r="35" spans="1:7" ht="12.75" thickBot="1">
      <c r="A35" s="22" t="s">
        <v>43</v>
      </c>
      <c r="B35" s="32">
        <v>0.002808446</v>
      </c>
      <c r="C35" s="16">
        <v>0.001537314</v>
      </c>
      <c r="D35" s="16">
        <v>0.002509473</v>
      </c>
      <c r="E35" s="16">
        <v>0.001906556</v>
      </c>
      <c r="F35" s="28">
        <v>-0.0009143716</v>
      </c>
      <c r="G35" s="38">
        <v>0.001716211</v>
      </c>
    </row>
    <row r="36" spans="1:7" ht="12">
      <c r="A36" s="4" t="s">
        <v>44</v>
      </c>
      <c r="B36" s="3">
        <v>24.01123</v>
      </c>
      <c r="C36" s="3">
        <v>23.99902</v>
      </c>
      <c r="D36" s="3">
        <v>23.99902</v>
      </c>
      <c r="E36" s="3">
        <v>23.98377</v>
      </c>
      <c r="F36" s="3">
        <v>23.98377</v>
      </c>
      <c r="G36" s="3"/>
    </row>
    <row r="37" spans="1:6" ht="12">
      <c r="A37" s="4" t="s">
        <v>45</v>
      </c>
      <c r="B37" s="2">
        <v>-0.1759847</v>
      </c>
      <c r="C37" s="2">
        <v>-0.04170736</v>
      </c>
      <c r="D37" s="2">
        <v>0</v>
      </c>
      <c r="E37" s="2">
        <v>0.05950928</v>
      </c>
      <c r="F37" s="2">
        <v>0.09307862</v>
      </c>
    </row>
    <row r="38" spans="1:7" ht="12">
      <c r="A38" s="4" t="s">
        <v>53</v>
      </c>
      <c r="B38" s="2">
        <v>-0.0002263342</v>
      </c>
      <c r="C38" s="2">
        <v>0.0001234587</v>
      </c>
      <c r="D38" s="2">
        <v>-1.560923E-05</v>
      </c>
      <c r="E38" s="2">
        <v>0.0001263675</v>
      </c>
      <c r="F38" s="2">
        <v>-0.0001771714</v>
      </c>
      <c r="G38" s="2">
        <v>0.0001912613</v>
      </c>
    </row>
    <row r="39" spans="1:7" ht="12.75" thickBot="1">
      <c r="A39" s="4" t="s">
        <v>54</v>
      </c>
      <c r="B39" s="2">
        <v>-5.17121E-05</v>
      </c>
      <c r="C39" s="2">
        <v>-5.984681E-05</v>
      </c>
      <c r="D39" s="2">
        <v>6.962216E-05</v>
      </c>
      <c r="E39" s="2">
        <v>1.773343E-05</v>
      </c>
      <c r="F39" s="2">
        <v>0</v>
      </c>
      <c r="G39" s="2">
        <v>0.0007117042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3.116833</v>
      </c>
      <c r="F40" s="17" t="s">
        <v>48</v>
      </c>
      <c r="G40" s="8">
        <v>55.089425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0.003758</v>
      </c>
      <c r="D4">
        <v>0.003757</v>
      </c>
      <c r="E4">
        <v>0.003759</v>
      </c>
      <c r="F4">
        <v>0.002088</v>
      </c>
      <c r="G4">
        <v>0.011714</v>
      </c>
    </row>
    <row r="5" spans="1:7" ht="12.75">
      <c r="A5" t="s">
        <v>13</v>
      </c>
      <c r="B5">
        <v>1.381936</v>
      </c>
      <c r="C5">
        <v>-0.22069</v>
      </c>
      <c r="D5">
        <v>-0.773011</v>
      </c>
      <c r="E5">
        <v>0.631155</v>
      </c>
      <c r="F5">
        <v>-0.793425</v>
      </c>
      <c r="G5">
        <v>7.848255</v>
      </c>
    </row>
    <row r="6" spans="1:7" ht="12.75">
      <c r="A6" t="s">
        <v>14</v>
      </c>
      <c r="B6" s="49">
        <v>133.0537</v>
      </c>
      <c r="C6" s="49">
        <v>-72.60723</v>
      </c>
      <c r="D6" s="49">
        <v>9.118585</v>
      </c>
      <c r="E6" s="49">
        <v>-74.32068</v>
      </c>
      <c r="F6" s="49">
        <v>104.2124</v>
      </c>
      <c r="G6" s="49">
        <v>-0.001802329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2.927177</v>
      </c>
      <c r="C8" s="49">
        <v>1.322485</v>
      </c>
      <c r="D8" s="49">
        <v>1.899551</v>
      </c>
      <c r="E8" s="49">
        <v>0.9847554</v>
      </c>
      <c r="F8" s="49">
        <v>-5.427232</v>
      </c>
      <c r="G8" s="49">
        <v>0.7097672</v>
      </c>
    </row>
    <row r="9" spans="1:7" ht="12.75">
      <c r="A9" t="s">
        <v>17</v>
      </c>
      <c r="B9" s="49">
        <v>0.06021783</v>
      </c>
      <c r="C9" s="49">
        <v>0.08221042</v>
      </c>
      <c r="D9" s="49">
        <v>0.1276724</v>
      </c>
      <c r="E9" s="49">
        <v>0.02732584</v>
      </c>
      <c r="F9" s="49">
        <v>-1.560239</v>
      </c>
      <c r="G9" s="49">
        <v>-0.1427562</v>
      </c>
    </row>
    <row r="10" spans="1:7" ht="12.75">
      <c r="A10" t="s">
        <v>18</v>
      </c>
      <c r="B10" s="49">
        <v>1.093846</v>
      </c>
      <c r="C10" s="49">
        <v>0.23692</v>
      </c>
      <c r="D10" s="49">
        <v>-0.2899328</v>
      </c>
      <c r="E10" s="49">
        <v>-0.2965148</v>
      </c>
      <c r="F10" s="49">
        <v>1.568852</v>
      </c>
      <c r="G10" s="49">
        <v>0.2837055</v>
      </c>
    </row>
    <row r="11" spans="1:7" ht="12.75">
      <c r="A11" t="s">
        <v>19</v>
      </c>
      <c r="B11" s="49">
        <v>3.164214</v>
      </c>
      <c r="C11" s="49">
        <v>2.066837</v>
      </c>
      <c r="D11" s="49">
        <v>2.433833</v>
      </c>
      <c r="E11" s="49">
        <v>1.397062</v>
      </c>
      <c r="F11" s="49">
        <v>13.14641</v>
      </c>
      <c r="G11" s="49">
        <v>3.633482</v>
      </c>
    </row>
    <row r="12" spans="1:7" ht="12.75">
      <c r="A12" t="s">
        <v>20</v>
      </c>
      <c r="B12" s="49">
        <v>-0.1904318</v>
      </c>
      <c r="C12" s="49">
        <v>0.2226855</v>
      </c>
      <c r="D12" s="49">
        <v>-0.1401918</v>
      </c>
      <c r="E12" s="49">
        <v>-0.1244258</v>
      </c>
      <c r="F12" s="49">
        <v>-0.148373</v>
      </c>
      <c r="G12" s="49">
        <v>-0.05744365</v>
      </c>
    </row>
    <row r="13" spans="1:7" ht="12.75">
      <c r="A13" t="s">
        <v>21</v>
      </c>
      <c r="B13" s="49">
        <v>0.0668272</v>
      </c>
      <c r="C13" s="49">
        <v>0.07008882</v>
      </c>
      <c r="D13" s="49">
        <v>0.1466052</v>
      </c>
      <c r="E13" s="49">
        <v>0.200195</v>
      </c>
      <c r="F13" s="49">
        <v>-0.06721376</v>
      </c>
      <c r="G13" s="49">
        <v>0.1009929</v>
      </c>
    </row>
    <row r="14" spans="1:7" ht="12.75">
      <c r="A14" t="s">
        <v>22</v>
      </c>
      <c r="B14" s="49">
        <v>0.04514098</v>
      </c>
      <c r="C14" s="49">
        <v>-0.03964404</v>
      </c>
      <c r="D14" s="49">
        <v>-0.00758034</v>
      </c>
      <c r="E14" s="49">
        <v>-0.04766613</v>
      </c>
      <c r="F14" s="49">
        <v>0.008450596</v>
      </c>
      <c r="G14" s="49">
        <v>-0.01518123</v>
      </c>
    </row>
    <row r="15" spans="1:7" ht="12.75">
      <c r="A15" t="s">
        <v>23</v>
      </c>
      <c r="B15" s="49">
        <v>-0.4415819</v>
      </c>
      <c r="C15" s="49">
        <v>-0.1998442</v>
      </c>
      <c r="D15" s="49">
        <v>-0.1525101</v>
      </c>
      <c r="E15" s="49">
        <v>-0.2124579</v>
      </c>
      <c r="F15" s="49">
        <v>-0.4632246</v>
      </c>
      <c r="G15" s="49">
        <v>-0.2616355</v>
      </c>
    </row>
    <row r="16" spans="1:7" ht="12.75">
      <c r="A16" t="s">
        <v>24</v>
      </c>
      <c r="B16" s="49">
        <v>-0.02849758</v>
      </c>
      <c r="C16" s="49">
        <v>0.002989336</v>
      </c>
      <c r="D16" s="49">
        <v>-0.02533462</v>
      </c>
      <c r="E16" s="49">
        <v>-0.01556199</v>
      </c>
      <c r="F16" s="49">
        <v>-0.03367014</v>
      </c>
      <c r="G16" s="49">
        <v>-0.01773948</v>
      </c>
    </row>
    <row r="17" spans="1:7" ht="12.75">
      <c r="A17" t="s">
        <v>25</v>
      </c>
      <c r="B17" s="49">
        <v>-0.02398067</v>
      </c>
      <c r="C17" s="49">
        <v>0.001130576</v>
      </c>
      <c r="D17" s="49">
        <v>-0.01820103</v>
      </c>
      <c r="E17" s="49">
        <v>-0.02454691</v>
      </c>
      <c r="F17" s="49">
        <v>-0.003992709</v>
      </c>
      <c r="G17" s="49">
        <v>-0.0140114</v>
      </c>
    </row>
    <row r="18" spans="1:7" ht="12.75">
      <c r="A18" t="s">
        <v>26</v>
      </c>
      <c r="B18" s="49">
        <v>-0.01249787</v>
      </c>
      <c r="C18" s="49">
        <v>0.01929219</v>
      </c>
      <c r="D18" s="49">
        <v>0.02006388</v>
      </c>
      <c r="E18" s="49">
        <v>0.02570207</v>
      </c>
      <c r="F18" s="49">
        <v>-0.03579088</v>
      </c>
      <c r="G18" s="49">
        <v>0.009068352</v>
      </c>
    </row>
    <row r="19" spans="1:7" ht="12.75">
      <c r="A19" t="s">
        <v>27</v>
      </c>
      <c r="B19" s="49">
        <v>-0.2061959</v>
      </c>
      <c r="C19" s="49">
        <v>-0.1875304</v>
      </c>
      <c r="D19" s="49">
        <v>-0.1928671</v>
      </c>
      <c r="E19" s="49">
        <v>-0.1830331</v>
      </c>
      <c r="F19" s="49">
        <v>-0.1325297</v>
      </c>
      <c r="G19" s="49">
        <v>-0.1830781</v>
      </c>
    </row>
    <row r="20" spans="1:7" ht="12.75">
      <c r="A20" t="s">
        <v>28</v>
      </c>
      <c r="B20" s="49">
        <v>-0.003220252</v>
      </c>
      <c r="C20" s="49">
        <v>-0.004738975</v>
      </c>
      <c r="D20" s="49">
        <v>0.00163884</v>
      </c>
      <c r="E20" s="49">
        <v>0.001513842</v>
      </c>
      <c r="F20" s="49">
        <v>-0.007431476</v>
      </c>
      <c r="G20" s="49">
        <v>-0.00184031</v>
      </c>
    </row>
    <row r="21" spans="1:7" ht="12.75">
      <c r="A21" t="s">
        <v>29</v>
      </c>
      <c r="B21" s="49">
        <v>30.78686</v>
      </c>
      <c r="C21" s="49">
        <v>35.23606</v>
      </c>
      <c r="D21" s="49">
        <v>-40.96841</v>
      </c>
      <c r="E21" s="49">
        <v>-10.52526</v>
      </c>
      <c r="F21" s="49">
        <v>-4.011815</v>
      </c>
      <c r="G21" s="49">
        <v>0.004274362</v>
      </c>
    </row>
    <row r="22" spans="1:7" ht="12.75">
      <c r="A22" t="s">
        <v>30</v>
      </c>
      <c r="B22" s="49">
        <v>27.63878</v>
      </c>
      <c r="C22" s="49">
        <v>-4.413793</v>
      </c>
      <c r="D22" s="49">
        <v>-15.46022</v>
      </c>
      <c r="E22" s="49">
        <v>12.62312</v>
      </c>
      <c r="F22" s="49">
        <v>-15.86851</v>
      </c>
      <c r="G22" s="49">
        <v>0</v>
      </c>
    </row>
    <row r="23" spans="1:7" ht="12.75">
      <c r="A23" t="s">
        <v>31</v>
      </c>
      <c r="B23" s="49">
        <v>1.804708</v>
      </c>
      <c r="C23" s="49">
        <v>-0.1190169</v>
      </c>
      <c r="D23" s="49">
        <v>1.053165</v>
      </c>
      <c r="E23" s="49">
        <v>-0.1245185</v>
      </c>
      <c r="F23" s="49">
        <v>7.105133</v>
      </c>
      <c r="G23" s="49">
        <v>1.405261</v>
      </c>
    </row>
    <row r="24" spans="1:7" ht="12.75">
      <c r="A24" t="s">
        <v>32</v>
      </c>
      <c r="B24" s="49">
        <v>-2.437237</v>
      </c>
      <c r="C24" s="49">
        <v>1.155317</v>
      </c>
      <c r="D24" s="49">
        <v>2.338506</v>
      </c>
      <c r="E24" s="49">
        <v>1.233551</v>
      </c>
      <c r="F24" s="49">
        <v>1.188724</v>
      </c>
      <c r="G24" s="49">
        <v>0.9439569</v>
      </c>
    </row>
    <row r="25" spans="1:7" ht="12.75">
      <c r="A25" t="s">
        <v>33</v>
      </c>
      <c r="B25" s="49">
        <v>0.7381198</v>
      </c>
      <c r="C25" s="49">
        <v>0.002647981</v>
      </c>
      <c r="D25" s="49">
        <v>0.4399082</v>
      </c>
      <c r="E25" s="49">
        <v>-0.345006</v>
      </c>
      <c r="F25" s="49">
        <v>-1.473115</v>
      </c>
      <c r="G25" s="49">
        <v>-0.06680958</v>
      </c>
    </row>
    <row r="26" spans="1:7" ht="12.75">
      <c r="A26" t="s">
        <v>34</v>
      </c>
      <c r="B26" s="49">
        <v>-0.1513612</v>
      </c>
      <c r="C26" s="49">
        <v>-0.3006522</v>
      </c>
      <c r="D26" s="49">
        <v>-0.6403167</v>
      </c>
      <c r="E26" s="49">
        <v>-0.4240465</v>
      </c>
      <c r="F26" s="49">
        <v>0.969676</v>
      </c>
      <c r="G26" s="49">
        <v>-0.2208144</v>
      </c>
    </row>
    <row r="27" spans="1:7" ht="12.75">
      <c r="A27" t="s">
        <v>35</v>
      </c>
      <c r="B27" s="49">
        <v>0.1758453</v>
      </c>
      <c r="C27" s="49">
        <v>-0.1711249</v>
      </c>
      <c r="D27" s="49">
        <v>0.03230187</v>
      </c>
      <c r="E27" s="49">
        <v>-0.2631154</v>
      </c>
      <c r="F27" s="49">
        <v>0.3482231</v>
      </c>
      <c r="G27" s="49">
        <v>-0.02476144</v>
      </c>
    </row>
    <row r="28" spans="1:7" ht="12.75">
      <c r="A28" t="s">
        <v>36</v>
      </c>
      <c r="B28" s="49">
        <v>-0.190635</v>
      </c>
      <c r="C28" s="49">
        <v>0.02725615</v>
      </c>
      <c r="D28" s="49">
        <v>0.3733613</v>
      </c>
      <c r="E28" s="49">
        <v>0.5663495</v>
      </c>
      <c r="F28" s="49">
        <v>0.1787342</v>
      </c>
      <c r="G28" s="49">
        <v>0.2289936</v>
      </c>
    </row>
    <row r="29" spans="1:7" ht="12.75">
      <c r="A29" t="s">
        <v>37</v>
      </c>
      <c r="B29" s="49">
        <v>0.09206131</v>
      </c>
      <c r="C29" s="49">
        <v>-0.0899905</v>
      </c>
      <c r="D29" s="49">
        <v>-0.03086791</v>
      </c>
      <c r="E29" s="49">
        <v>-0.04483554</v>
      </c>
      <c r="F29" s="49">
        <v>-0.05725328</v>
      </c>
      <c r="G29" s="49">
        <v>-0.03421282</v>
      </c>
    </row>
    <row r="30" spans="1:7" ht="12.75">
      <c r="A30" t="s">
        <v>38</v>
      </c>
      <c r="B30" s="49">
        <v>-0.001793216</v>
      </c>
      <c r="C30" s="49">
        <v>0.02672225</v>
      </c>
      <c r="D30" s="49">
        <v>0.01626659</v>
      </c>
      <c r="E30" s="49">
        <v>0.02330433</v>
      </c>
      <c r="F30" s="49">
        <v>0.2958545</v>
      </c>
      <c r="G30" s="49">
        <v>0.05525413</v>
      </c>
    </row>
    <row r="31" spans="1:7" ht="12.75">
      <c r="A31" t="s">
        <v>39</v>
      </c>
      <c r="B31" s="49">
        <v>0.01047715</v>
      </c>
      <c r="C31" s="49">
        <v>-0.01377838</v>
      </c>
      <c r="D31" s="49">
        <v>-0.02462973</v>
      </c>
      <c r="E31" s="49">
        <v>-0.01727306</v>
      </c>
      <c r="F31" s="49">
        <v>0.05762077</v>
      </c>
      <c r="G31" s="49">
        <v>-0.004178832</v>
      </c>
    </row>
    <row r="32" spans="1:7" ht="12.75">
      <c r="A32" t="s">
        <v>40</v>
      </c>
      <c r="B32" s="49">
        <v>-0.01897267</v>
      </c>
      <c r="C32" s="49">
        <v>-0.02026732</v>
      </c>
      <c r="D32" s="49">
        <v>0.03613825</v>
      </c>
      <c r="E32" s="49">
        <v>0.07260126</v>
      </c>
      <c r="F32" s="49">
        <v>0.02797161</v>
      </c>
      <c r="G32" s="49">
        <v>0.02228602</v>
      </c>
    </row>
    <row r="33" spans="1:7" ht="12.75">
      <c r="A33" t="s">
        <v>41</v>
      </c>
      <c r="B33" s="49">
        <v>0.07765569</v>
      </c>
      <c r="C33" s="49">
        <v>0.05055727</v>
      </c>
      <c r="D33" s="49">
        <v>0.07770142</v>
      </c>
      <c r="E33" s="49">
        <v>0.06737798</v>
      </c>
      <c r="F33" s="49">
        <v>0.04324884</v>
      </c>
      <c r="G33" s="49">
        <v>0.06407345</v>
      </c>
    </row>
    <row r="34" spans="1:7" ht="12.75">
      <c r="A34" t="s">
        <v>42</v>
      </c>
      <c r="B34" s="49">
        <v>-0.005837056</v>
      </c>
      <c r="C34" s="49">
        <v>0.006284946</v>
      </c>
      <c r="D34" s="49">
        <v>0.003839475</v>
      </c>
      <c r="E34" s="49">
        <v>-0.005781938</v>
      </c>
      <c r="F34" s="49">
        <v>-0.02194833</v>
      </c>
      <c r="G34" s="49">
        <v>-0.0027164</v>
      </c>
    </row>
    <row r="35" spans="1:7" ht="12.75">
      <c r="A35" t="s">
        <v>43</v>
      </c>
      <c r="B35" s="49">
        <v>0.002808446</v>
      </c>
      <c r="C35" s="49">
        <v>0.001537314</v>
      </c>
      <c r="D35" s="49">
        <v>0.002509473</v>
      </c>
      <c r="E35" s="49">
        <v>0.001906556</v>
      </c>
      <c r="F35" s="49">
        <v>-0.0009143716</v>
      </c>
      <c r="G35" s="49">
        <v>0.001716211</v>
      </c>
    </row>
    <row r="36" spans="1:6" ht="12.75">
      <c r="A36" t="s">
        <v>44</v>
      </c>
      <c r="B36" s="49">
        <v>24.01123</v>
      </c>
      <c r="C36" s="49">
        <v>23.99902</v>
      </c>
      <c r="D36" s="49">
        <v>23.99902</v>
      </c>
      <c r="E36" s="49">
        <v>23.98377</v>
      </c>
      <c r="F36" s="49">
        <v>23.98377</v>
      </c>
    </row>
    <row r="37" spans="1:6" ht="12.75">
      <c r="A37" t="s">
        <v>45</v>
      </c>
      <c r="B37" s="49">
        <v>-0.1759847</v>
      </c>
      <c r="C37" s="49">
        <v>-0.04170736</v>
      </c>
      <c r="D37" s="49">
        <v>0</v>
      </c>
      <c r="E37" s="49">
        <v>0.05950928</v>
      </c>
      <c r="F37" s="49">
        <v>0.09307862</v>
      </c>
    </row>
    <row r="38" spans="1:7" ht="12.75">
      <c r="A38" t="s">
        <v>55</v>
      </c>
      <c r="B38" s="49">
        <v>-0.0002263342</v>
      </c>
      <c r="C38" s="49">
        <v>0.0001234587</v>
      </c>
      <c r="D38" s="49">
        <v>-1.560923E-05</v>
      </c>
      <c r="E38" s="49">
        <v>0.0001263675</v>
      </c>
      <c r="F38" s="49">
        <v>-0.0001771714</v>
      </c>
      <c r="G38" s="49">
        <v>0.0001912613</v>
      </c>
    </row>
    <row r="39" spans="1:7" ht="12.75">
      <c r="A39" t="s">
        <v>56</v>
      </c>
      <c r="B39" s="49">
        <v>-5.17121E-05</v>
      </c>
      <c r="C39" s="49">
        <v>-5.984681E-05</v>
      </c>
      <c r="D39" s="49">
        <v>6.962216E-05</v>
      </c>
      <c r="E39" s="49">
        <v>1.773343E-05</v>
      </c>
      <c r="F39" s="49">
        <v>0</v>
      </c>
      <c r="G39" s="49">
        <v>0.0007117042</v>
      </c>
    </row>
    <row r="40" spans="2:7" ht="12.75">
      <c r="B40" t="s">
        <v>46</v>
      </c>
      <c r="C40">
        <v>-0.003758</v>
      </c>
      <c r="D40" t="s">
        <v>47</v>
      </c>
      <c r="E40">
        <v>3.116833</v>
      </c>
      <c r="F40" t="s">
        <v>48</v>
      </c>
      <c r="G40">
        <v>55.089425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-0.00022633421594060914</v>
      </c>
      <c r="C50">
        <f>-0.017/(C7*C7+C22*C22)*(C21*C22+C6*C7)</f>
        <v>0.00012345870614305327</v>
      </c>
      <c r="D50">
        <f>-0.017/(D7*D7+D22*D22)*(D21*D22+D6*D7)</f>
        <v>-1.5609231898443816E-05</v>
      </c>
      <c r="E50">
        <f>-0.017/(E7*E7+E22*E22)*(E21*E22+E6*E7)</f>
        <v>0.00012636754111737053</v>
      </c>
      <c r="F50">
        <f>-0.017/(F7*F7+F22*F22)*(F21*F22+F6*F7)</f>
        <v>-0.00017717145632474327</v>
      </c>
      <c r="G50">
        <f>(B50*B$4+C50*C$4+D50*D$4+E50*E$4+F50*F$4)/SUM(B$4:F$4)</f>
        <v>-4.271062078250444E-08</v>
      </c>
    </row>
    <row r="51" spans="1:7" ht="12.75">
      <c r="A51" t="s">
        <v>59</v>
      </c>
      <c r="B51">
        <f>-0.017/(B7*B7+B22*B22)*(B21*B7-B6*B22)</f>
        <v>-5.1712101839914515E-05</v>
      </c>
      <c r="C51">
        <f>-0.017/(C7*C7+C22*C22)*(C21*C7-C6*C22)</f>
        <v>-5.984680988270368E-05</v>
      </c>
      <c r="D51">
        <f>-0.017/(D7*D7+D22*D22)*(D21*D7-D6*D22)</f>
        <v>6.962216478408192E-05</v>
      </c>
      <c r="E51">
        <f>-0.017/(E7*E7+E22*E22)*(E21*E7-E6*E22)</f>
        <v>1.773342673643705E-05</v>
      </c>
      <c r="F51">
        <f>-0.017/(F7*F7+F22*F22)*(F21*F7-F6*F22)</f>
        <v>6.538940797359626E-06</v>
      </c>
      <c r="G51">
        <f>(B51*B$4+C51*C$4+D51*D$4+E51*E$4+F51*F$4)/SUM(B$4:F$4)</f>
        <v>1.3668059361210941E-08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9999.933035874432</v>
      </c>
      <c r="C62">
        <f>C7+(2/0.017)*(C8*C50-C23*C51)</f>
        <v>10000.018370530024</v>
      </c>
      <c r="D62">
        <f>D7+(2/0.017)*(D8*D50-D23*D51)</f>
        <v>9999.987885393031</v>
      </c>
      <c r="E62">
        <f>E7+(2/0.017)*(E8*E50-E23*E51)</f>
        <v>10000.014899912729</v>
      </c>
      <c r="F62">
        <f>F7+(2/0.017)*(F8*F50-F23*F51)</f>
        <v>10000.107657712142</v>
      </c>
    </row>
    <row r="63" spans="1:6" ht="12.75">
      <c r="A63" t="s">
        <v>67</v>
      </c>
      <c r="B63">
        <f>B8+(3/0.017)*(B9*B50-B24*B51)</f>
        <v>2.9025304111839936</v>
      </c>
      <c r="C63">
        <f>C8+(3/0.017)*(C9*C50-C24*C51)</f>
        <v>1.3364776404008116</v>
      </c>
      <c r="D63">
        <f>D8+(3/0.017)*(D9*D50-D24*D51)</f>
        <v>1.8704678144389655</v>
      </c>
      <c r="E63">
        <f>E8+(3/0.017)*(E9*E50-E24*E51)</f>
        <v>0.981504461104519</v>
      </c>
      <c r="F63">
        <f>F8+(3/0.017)*(F9*F50-F24*F51)</f>
        <v>-5.3798219729439545</v>
      </c>
    </row>
    <row r="64" spans="1:6" ht="12.75">
      <c r="A64" t="s">
        <v>68</v>
      </c>
      <c r="B64">
        <f>B9+(4/0.017)*(B10*B50-B25*B51)</f>
        <v>0.01094605341126724</v>
      </c>
      <c r="C64">
        <f>C9+(4/0.017)*(C10*C50-C25*C51)</f>
        <v>0.08913002232350405</v>
      </c>
      <c r="D64">
        <f>D9+(4/0.017)*(D10*D50-D25*D51)</f>
        <v>0.12153081579291676</v>
      </c>
      <c r="E64">
        <f>E9+(4/0.017)*(E10*E50-E25*E51)</f>
        <v>0.01994896763381701</v>
      </c>
      <c r="F64">
        <f>F9+(4/0.017)*(F10*F50-F25*F51)</f>
        <v>-1.6233738663118313</v>
      </c>
    </row>
    <row r="65" spans="1:6" ht="12.75">
      <c r="A65" t="s">
        <v>69</v>
      </c>
      <c r="B65">
        <f>B10+(5/0.017)*(B11*B50-B26*B51)</f>
        <v>0.8809056763096147</v>
      </c>
      <c r="C65">
        <f>C10+(5/0.017)*(C11*C50-C26*C51)</f>
        <v>0.3066776314042274</v>
      </c>
      <c r="D65">
        <f>D10+(5/0.017)*(D11*D50-D26*D51)</f>
        <v>-0.28799457320520166</v>
      </c>
      <c r="E65">
        <f>E10+(5/0.017)*(E11*E50-E26*E51)</f>
        <v>-0.24237859786202692</v>
      </c>
      <c r="F65">
        <f>F10+(5/0.017)*(F11*F50-F26*F51)</f>
        <v>0.8819375120297679</v>
      </c>
    </row>
    <row r="66" spans="1:6" ht="12.75">
      <c r="A66" t="s">
        <v>70</v>
      </c>
      <c r="B66">
        <f>B11+(6/0.017)*(B12*B50-B27*B51)</f>
        <v>3.18263561018994</v>
      </c>
      <c r="C66">
        <f>C11+(6/0.017)*(C12*C50-C27*C51)</f>
        <v>2.0729256533001137</v>
      </c>
      <c r="D66">
        <f>D11+(6/0.017)*(D12*D50-D27*D51)</f>
        <v>2.4338115977178187</v>
      </c>
      <c r="E66">
        <f>E11+(6/0.017)*(E12*E50-E27*E51)</f>
        <v>1.3931593724487883</v>
      </c>
      <c r="F66">
        <f>F11+(6/0.017)*(F12*F50-F27*F51)</f>
        <v>13.154884276560269</v>
      </c>
    </row>
    <row r="67" spans="1:6" ht="12.75">
      <c r="A67" t="s">
        <v>71</v>
      </c>
      <c r="B67">
        <f>B12+(7/0.017)*(B13*B50-B28*B51)</f>
        <v>-0.2007190899499005</v>
      </c>
      <c r="C67">
        <f>C12+(7/0.017)*(C13*C50-C28*C51)</f>
        <v>0.22692019885978498</v>
      </c>
      <c r="D67">
        <f>D12+(7/0.017)*(D13*D50-D28*D51)</f>
        <v>-0.15183758327167163</v>
      </c>
      <c r="E67">
        <f>E12+(7/0.017)*(E13*E50-E28*E51)</f>
        <v>-0.11814439837060767</v>
      </c>
      <c r="F67">
        <f>F12+(7/0.017)*(F13*F50-F28*F51)</f>
        <v>-0.14395080048564773</v>
      </c>
    </row>
    <row r="68" spans="1:6" ht="12.75">
      <c r="A68" t="s">
        <v>72</v>
      </c>
      <c r="B68">
        <f>B13+(8/0.017)*(B14*B50-B29*B51)</f>
        <v>0.06425954612853893</v>
      </c>
      <c r="C68">
        <f>C13+(8/0.017)*(C14*C50-C29*C51)</f>
        <v>0.06525115118614921</v>
      </c>
      <c r="D68">
        <f>D13+(8/0.017)*(D14*D50-D29*D51)</f>
        <v>0.147672218353642</v>
      </c>
      <c r="E68">
        <f>E13+(8/0.017)*(E14*E50-E29*E51)</f>
        <v>0.19773459346875186</v>
      </c>
      <c r="F68">
        <f>F13+(8/0.017)*(F14*F50-F29*F51)</f>
        <v>-0.06774214992553289</v>
      </c>
    </row>
    <row r="69" spans="1:6" ht="12.75">
      <c r="A69" t="s">
        <v>73</v>
      </c>
      <c r="B69">
        <f>B14+(9/0.017)*(B15*B50-B30*B51)</f>
        <v>0.09800399525146256</v>
      </c>
      <c r="C69">
        <f>C14+(9/0.017)*(C15*C50-C30*C51)</f>
        <v>-0.05185929791301467</v>
      </c>
      <c r="D69">
        <f>D14+(9/0.017)*(D15*D50-D30*D51)</f>
        <v>-0.006919607483841304</v>
      </c>
      <c r="E69">
        <f>E14+(9/0.017)*(E15*E50-E30*E51)</f>
        <v>-0.06209844955199486</v>
      </c>
      <c r="F69">
        <f>F14+(9/0.017)*(F15*F50-F30*F51)</f>
        <v>0.05087532643210753</v>
      </c>
    </row>
    <row r="70" spans="1:6" ht="12.75">
      <c r="A70" t="s">
        <v>74</v>
      </c>
      <c r="B70">
        <f>B15+(10/0.017)*(B16*B50-B31*B51)</f>
        <v>-0.43746909242747245</v>
      </c>
      <c r="C70">
        <f>C15+(10/0.017)*(C16*C50-C31*C51)</f>
        <v>-0.20011216031386164</v>
      </c>
      <c r="D70">
        <f>D15+(10/0.017)*(D16*D50-D31*D51)</f>
        <v>-0.15126878877689037</v>
      </c>
      <c r="E70">
        <f>E15+(10/0.017)*(E16*E50-E31*E51)</f>
        <v>-0.21343449992186414</v>
      </c>
      <c r="F70">
        <f>F15+(10/0.017)*(F16*F50-F31*F51)</f>
        <v>-0.45993718297957076</v>
      </c>
    </row>
    <row r="71" spans="1:6" ht="12.75">
      <c r="A71" t="s">
        <v>75</v>
      </c>
      <c r="B71">
        <f>B16+(11/0.017)*(B17*B50-B32*B51)</f>
        <v>-0.025620413853610628</v>
      </c>
      <c r="C71">
        <f>C16+(11/0.017)*(C17*C50-C32*C51)</f>
        <v>0.002294812178595834</v>
      </c>
      <c r="D71">
        <f>D16+(11/0.017)*(D17*D50-D32*D51)</f>
        <v>-0.026778802946054468</v>
      </c>
      <c r="E71">
        <f>E16+(11/0.017)*(E17*E50-E32*E51)</f>
        <v>-0.018402191154296265</v>
      </c>
      <c r="F71">
        <f>F16+(11/0.017)*(F17*F50-F32*F51)</f>
        <v>-0.03333076452761442</v>
      </c>
    </row>
    <row r="72" spans="1:6" ht="12.75">
      <c r="A72" t="s">
        <v>76</v>
      </c>
      <c r="B72">
        <f>B17+(12/0.017)*(B18*B50-B33*B51)</f>
        <v>-0.01914930443027777</v>
      </c>
      <c r="C72">
        <f>C17+(12/0.017)*(C18*C50-C33*C51)</f>
        <v>0.004947620806078449</v>
      </c>
      <c r="D72">
        <f>D17+(12/0.017)*(D18*D50-D33*D51)</f>
        <v>-0.022240740227929205</v>
      </c>
      <c r="E72">
        <f>E17+(12/0.017)*(E18*E50-E33*E51)</f>
        <v>-0.023097687706672414</v>
      </c>
      <c r="F72">
        <f>F17+(12/0.017)*(F18*F50-F33*F51)</f>
        <v>0.0002837526906562214</v>
      </c>
    </row>
    <row r="73" spans="1:6" ht="12.75">
      <c r="A73" t="s">
        <v>77</v>
      </c>
      <c r="B73">
        <f>B18+(13/0.017)*(B19*B50-B34*B51)</f>
        <v>0.02295950835238602</v>
      </c>
      <c r="C73">
        <f>C18+(13/0.017)*(C19*C50-C34*C51)</f>
        <v>0.001875152028508572</v>
      </c>
      <c r="D73">
        <f>D18+(13/0.017)*(D19*D50-D34*D51)</f>
        <v>0.022161617145205755</v>
      </c>
      <c r="E73">
        <f>E18+(13/0.017)*(E19*E50-E34*E51)</f>
        <v>0.008093257069985989</v>
      </c>
      <c r="F73">
        <f>F18+(13/0.017)*(F19*F50-F34*F51)</f>
        <v>-0.01772546916383652</v>
      </c>
    </row>
    <row r="74" spans="1:6" ht="12.75">
      <c r="A74" t="s">
        <v>78</v>
      </c>
      <c r="B74">
        <f>B19+(14/0.017)*(B20*B50-B35*B51)</f>
        <v>-0.20547606623531697</v>
      </c>
      <c r="C74">
        <f>C19+(14/0.017)*(C20*C50-C35*C51)</f>
        <v>-0.18793645302150516</v>
      </c>
      <c r="D74">
        <f>D19+(14/0.017)*(D20*D50-D35*D51)</f>
        <v>-0.19303204962756726</v>
      </c>
      <c r="E74">
        <f>E19+(14/0.017)*(E20*E50-E35*E51)</f>
        <v>-0.18290340175997094</v>
      </c>
      <c r="F74">
        <f>F19+(14/0.017)*(F20*F50-F35*F51)</f>
        <v>-0.13144047986691165</v>
      </c>
    </row>
    <row r="75" spans="1:6" ht="12.75">
      <c r="A75" t="s">
        <v>79</v>
      </c>
      <c r="B75" s="49">
        <f>B20</f>
        <v>-0.003220252</v>
      </c>
      <c r="C75" s="49">
        <f>C20</f>
        <v>-0.004738975</v>
      </c>
      <c r="D75" s="49">
        <f>D20</f>
        <v>0.00163884</v>
      </c>
      <c r="E75" s="49">
        <f>E20</f>
        <v>0.001513842</v>
      </c>
      <c r="F75" s="49">
        <f>F20</f>
        <v>-0.007431476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27.572916747610684</v>
      </c>
      <c r="C82">
        <f>C22+(2/0.017)*(C8*C51+C23*C50)</f>
        <v>-4.424833021276575</v>
      </c>
      <c r="D82">
        <f>D22+(2/0.017)*(D8*D51+D23*D50)</f>
        <v>-15.446595087526418</v>
      </c>
      <c r="E82">
        <f>E22+(2/0.017)*(E8*E51+E23*E50)</f>
        <v>12.623323293067129</v>
      </c>
      <c r="F82">
        <f>F22+(2/0.017)*(F8*F51+F23*F50)</f>
        <v>-16.020782365850888</v>
      </c>
    </row>
    <row r="83" spans="1:6" ht="12.75">
      <c r="A83" t="s">
        <v>82</v>
      </c>
      <c r="B83">
        <f>B23+(3/0.017)*(B9*B51+B24*B50)</f>
        <v>1.9015049649821594</v>
      </c>
      <c r="C83">
        <f>C23+(3/0.017)*(C9*C51+C24*C50)</f>
        <v>-0.09471444518312529</v>
      </c>
      <c r="D83">
        <f>D23+(3/0.017)*(D9*D51+D24*D50)</f>
        <v>1.0482920376037546</v>
      </c>
      <c r="E83">
        <f>E23+(3/0.017)*(E9*E51+E24*E50)</f>
        <v>-0.09692460808920145</v>
      </c>
      <c r="F83">
        <f>F23+(3/0.017)*(F9*F51+F24*F50)</f>
        <v>7.066166481288429</v>
      </c>
    </row>
    <row r="84" spans="1:6" ht="12.75">
      <c r="A84" t="s">
        <v>83</v>
      </c>
      <c r="B84">
        <f>B24+(4/0.017)*(B10*B51+B25*B50)</f>
        <v>-2.4898550804593937</v>
      </c>
      <c r="C84">
        <f>C24+(4/0.017)*(C10*C51+C25*C50)</f>
        <v>1.1520577082613508</v>
      </c>
      <c r="D84">
        <f>D24+(4/0.017)*(D10*D51+D25*D50)</f>
        <v>2.332140734521003</v>
      </c>
      <c r="E84">
        <f>E24+(4/0.017)*(E10*E51+E25*E50)</f>
        <v>1.2220555215593392</v>
      </c>
      <c r="F84">
        <f>F24+(4/0.017)*(F10*F51+F25*F50)</f>
        <v>1.2525481318192102</v>
      </c>
    </row>
    <row r="85" spans="1:6" ht="12.75">
      <c r="A85" t="s">
        <v>84</v>
      </c>
      <c r="B85">
        <f>B25+(5/0.017)*(B11*B51+B26*B50)</f>
        <v>0.7000698182101607</v>
      </c>
      <c r="C85">
        <f>C25+(5/0.017)*(C11*C51+C26*C50)</f>
        <v>-0.044649587414294145</v>
      </c>
      <c r="D85">
        <f>D25+(5/0.017)*(D11*D51+D26*D50)</f>
        <v>0.4926857217769655</v>
      </c>
      <c r="E85">
        <f>E25+(5/0.017)*(E11*E51+E26*E50)</f>
        <v>-0.35347982850034315</v>
      </c>
      <c r="F85">
        <f>F25+(5/0.017)*(F11*F51+F26*F50)</f>
        <v>-1.498360680116275</v>
      </c>
    </row>
    <row r="86" spans="1:6" ht="12.75">
      <c r="A86" t="s">
        <v>85</v>
      </c>
      <c r="B86">
        <f>B26+(6/0.017)*(B12*B51+B27*B50)</f>
        <v>-0.16193255745900575</v>
      </c>
      <c r="C86">
        <f>C26+(6/0.017)*(C12*C51+C27*C50)</f>
        <v>-0.31281239136176264</v>
      </c>
      <c r="D86">
        <f>D26+(6/0.017)*(D12*D51+D27*D50)</f>
        <v>-0.6439395225813742</v>
      </c>
      <c r="E86">
        <f>E26+(6/0.017)*(E12*E51+E27*E50)</f>
        <v>-0.4365602912717186</v>
      </c>
      <c r="F86">
        <f>F26+(6/0.017)*(F12*F51+F27*F50)</f>
        <v>0.9475588014061729</v>
      </c>
    </row>
    <row r="87" spans="1:6" ht="12.75">
      <c r="A87" t="s">
        <v>86</v>
      </c>
      <c r="B87">
        <f>B27+(7/0.017)*(B13*B51+B28*B50)</f>
        <v>0.19218883752860777</v>
      </c>
      <c r="C87">
        <f>C27+(7/0.017)*(C13*C51+C28*C50)</f>
        <v>-0.17146649311200085</v>
      </c>
      <c r="D87">
        <f>D27+(7/0.017)*(D13*D51+D28*D50)</f>
        <v>0.03410502399723482</v>
      </c>
      <c r="E87">
        <f>E27+(7/0.017)*(E13*E51+E28*E50)</f>
        <v>-0.2321843200203016</v>
      </c>
      <c r="F87">
        <f>F27+(7/0.017)*(F13*F51+F28*F50)</f>
        <v>0.3350029389914635</v>
      </c>
    </row>
    <row r="88" spans="1:6" ht="12.75">
      <c r="A88" t="s">
        <v>87</v>
      </c>
      <c r="B88">
        <f>B28+(8/0.017)*(B14*B51+B29*B50)</f>
        <v>-0.2015389808810489</v>
      </c>
      <c r="C88">
        <f>C28+(8/0.017)*(C14*C51+C29*C50)</f>
        <v>0.02314436582573923</v>
      </c>
      <c r="D88">
        <f>D28+(8/0.017)*(D14*D51+D29*D50)</f>
        <v>0.37333968338108753</v>
      </c>
      <c r="E88">
        <f>E28+(8/0.017)*(E14*E51+E29*E50)</f>
        <v>0.5632854808147604</v>
      </c>
      <c r="F88">
        <f>F28+(8/0.017)*(F14*F51+F29*F50)</f>
        <v>0.18353368467948927</v>
      </c>
    </row>
    <row r="89" spans="1:6" ht="12.75">
      <c r="A89" t="s">
        <v>88</v>
      </c>
      <c r="B89">
        <f>B29+(9/0.017)*(B15*B51+B30*B50)</f>
        <v>0.10436536581691269</v>
      </c>
      <c r="C89">
        <f>C29+(9/0.017)*(C15*C51+C30*C50)</f>
        <v>-0.08191213586563942</v>
      </c>
      <c r="D89">
        <f>D29+(9/0.017)*(D15*D51+D30*D50)</f>
        <v>-0.03662367062355844</v>
      </c>
      <c r="E89">
        <f>E29+(9/0.017)*(E15*E51+E30*E50)</f>
        <v>-0.04527108479545032</v>
      </c>
      <c r="F89">
        <f>F29+(9/0.017)*(F15*F51+F30*F50)</f>
        <v>-0.08660702927909318</v>
      </c>
    </row>
    <row r="90" spans="1:6" ht="12.75">
      <c r="A90" t="s">
        <v>89</v>
      </c>
      <c r="B90">
        <f>B30+(10/0.017)*(B16*B51+B31*B50)</f>
        <v>-0.0023212558655241423</v>
      </c>
      <c r="C90">
        <f>C30+(10/0.017)*(C16*C51+C31*C50)</f>
        <v>0.02561638929952068</v>
      </c>
      <c r="D90">
        <f>D30+(10/0.017)*(D16*D51+D31*D50)</f>
        <v>0.015455178281637625</v>
      </c>
      <c r="E90">
        <f>E30+(10/0.017)*(E16*E51+E31*E50)</f>
        <v>0.02185802321805237</v>
      </c>
      <c r="F90">
        <f>F30+(10/0.017)*(F16*F51+F31*F50)</f>
        <v>0.2897198395367342</v>
      </c>
    </row>
    <row r="91" spans="1:6" ht="12.75">
      <c r="A91" t="s">
        <v>90</v>
      </c>
      <c r="B91">
        <f>B31+(11/0.017)*(B17*B51+B32*B50)</f>
        <v>0.014058138683398369</v>
      </c>
      <c r="C91">
        <f>C31+(11/0.017)*(C17*C51+C32*C50)</f>
        <v>-0.015441216657781701</v>
      </c>
      <c r="D91">
        <f>D31+(11/0.017)*(D17*D51+D32*D50)</f>
        <v>-0.02581467939882903</v>
      </c>
      <c r="E91">
        <f>E31+(11/0.017)*(E17*E51+E32*E50)</f>
        <v>-0.011618321137679298</v>
      </c>
      <c r="F91">
        <f>F31+(11/0.017)*(F17*F51+F32*F50)</f>
        <v>0.05439720125650482</v>
      </c>
    </row>
    <row r="92" spans="1:6" ht="12.75">
      <c r="A92" t="s">
        <v>91</v>
      </c>
      <c r="B92">
        <f>B32+(12/0.017)*(B18*B51+B33*B50)</f>
        <v>-0.030923151352885876</v>
      </c>
      <c r="C92">
        <f>C32+(12/0.017)*(C18*C51+C33*C50)</f>
        <v>-0.016676384155406582</v>
      </c>
      <c r="D92">
        <f>D32+(12/0.017)*(D18*D51+D33*D50)</f>
        <v>0.03626815443008211</v>
      </c>
      <c r="E92">
        <f>E32+(12/0.017)*(E18*E51+E33*E50)</f>
        <v>0.07893314854120599</v>
      </c>
      <c r="F92">
        <f>F32+(12/0.017)*(F18*F51+F33*F50)</f>
        <v>0.02239761394407444</v>
      </c>
    </row>
    <row r="93" spans="1:6" ht="12.75">
      <c r="A93" t="s">
        <v>92</v>
      </c>
      <c r="B93">
        <f>B33+(13/0.017)*(B19*B51+B34*B50)</f>
        <v>0.08681988619694972</v>
      </c>
      <c r="C93">
        <f>C33+(13/0.017)*(C19*C51+C34*C50)</f>
        <v>0.05973299690975072</v>
      </c>
      <c r="D93">
        <f>D33+(13/0.017)*(D19*D51+D34*D50)</f>
        <v>0.06738725343808666</v>
      </c>
      <c r="E93">
        <f>E33+(13/0.017)*(E19*E51+E34*E50)</f>
        <v>0.06433716272688833</v>
      </c>
      <c r="F93">
        <f>F33+(13/0.017)*(F19*F51+F34*F50)</f>
        <v>0.04555979167420322</v>
      </c>
    </row>
    <row r="94" spans="1:6" ht="12.75">
      <c r="A94" t="s">
        <v>93</v>
      </c>
      <c r="B94">
        <f>B34+(14/0.017)*(B20*B51+B35*B50)</f>
        <v>-0.006223391290391937</v>
      </c>
      <c r="C94">
        <f>C34+(14/0.017)*(C20*C51+C35*C50)</f>
        <v>0.006674810862667813</v>
      </c>
      <c r="D94">
        <f>D34+(14/0.017)*(D20*D51+D35*D50)</f>
        <v>0.0039011809409110624</v>
      </c>
      <c r="E94">
        <f>E34+(14/0.017)*(E20*E51+E35*E50)</f>
        <v>-0.005561419553006968</v>
      </c>
      <c r="F94">
        <f>F34+(14/0.017)*(F20*F51+F35*F50)</f>
        <v>-0.02185493635708813</v>
      </c>
    </row>
    <row r="95" spans="1:6" ht="12.75">
      <c r="A95" t="s">
        <v>94</v>
      </c>
      <c r="B95" s="49">
        <f>B35</f>
        <v>0.002808446</v>
      </c>
      <c r="C95" s="49">
        <f>C35</f>
        <v>0.001537314</v>
      </c>
      <c r="D95" s="49">
        <f>D35</f>
        <v>0.002509473</v>
      </c>
      <c r="E95" s="49">
        <f>E35</f>
        <v>0.001906556</v>
      </c>
      <c r="F95" s="49">
        <f>F35</f>
        <v>-0.0009143716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2.902549847855241</v>
      </c>
      <c r="C103">
        <f>C63*10000/C62</f>
        <v>1.33647518522506</v>
      </c>
      <c r="D103">
        <f>D63*10000/D62</f>
        <v>1.8704700804399526</v>
      </c>
      <c r="E103">
        <f>E63*10000/E62</f>
        <v>0.9815029986736167</v>
      </c>
      <c r="F103">
        <f>F63*10000/F62</f>
        <v>-5.379764055634945</v>
      </c>
      <c r="G103">
        <f>AVERAGE(C103:E103)</f>
        <v>1.3961494214462098</v>
      </c>
      <c r="H103">
        <f>STDEV(C103:E103)</f>
        <v>0.4474777971782192</v>
      </c>
      <c r="I103">
        <f>(B103*B4+C103*C4+D103*D4+E103*E4+F103*F4)/SUM(B4:F4)</f>
        <v>0.7080864160431607</v>
      </c>
      <c r="K103">
        <f>(LN(H103)+LN(H123))/2-LN(K114*K115^3)</f>
        <v>-4.487952417432142</v>
      </c>
    </row>
    <row r="104" spans="1:11" ht="12.75">
      <c r="A104" t="s">
        <v>68</v>
      </c>
      <c r="B104">
        <f>B64*10000/B62</f>
        <v>0.010946126711047596</v>
      </c>
      <c r="C104">
        <f>C64*10000/C62</f>
        <v>0.08912985858722972</v>
      </c>
      <c r="D104">
        <f>D64*10000/D62</f>
        <v>0.12153096302290192</v>
      </c>
      <c r="E104">
        <f>E64*10000/E62</f>
        <v>0.019948937910073624</v>
      </c>
      <c r="F104">
        <f>F64*10000/F62</f>
        <v>-1.6233563896283414</v>
      </c>
      <c r="G104">
        <f>AVERAGE(C104:E104)</f>
        <v>0.07686991984006843</v>
      </c>
      <c r="H104">
        <f>STDEV(C104:E104)</f>
        <v>0.05188888638301006</v>
      </c>
      <c r="I104">
        <f>(B104*B4+C104*C4+D104*D4+E104*E4+F104*F4)/SUM(B4:F4)</f>
        <v>-0.15994378317404692</v>
      </c>
      <c r="K104">
        <f>(LN(H104)+LN(H124))/2-LN(K114*K115^4)</f>
        <v>-4.972775272425313</v>
      </c>
    </row>
    <row r="105" spans="1:11" ht="12.75">
      <c r="A105" t="s">
        <v>69</v>
      </c>
      <c r="B105">
        <f>B65*10000/B62</f>
        <v>0.8809115752569486</v>
      </c>
      <c r="C105">
        <f>C65*10000/C62</f>
        <v>0.3066770680221988</v>
      </c>
      <c r="D105">
        <f>D65*10000/D62</f>
        <v>-0.2879949220997307</v>
      </c>
      <c r="E105">
        <f>E65*10000/E62</f>
        <v>-0.2423782367205695</v>
      </c>
      <c r="F105">
        <f>F65*10000/F62</f>
        <v>0.8819280173945051</v>
      </c>
      <c r="G105">
        <f>AVERAGE(C105:E105)</f>
        <v>-0.07456536359936713</v>
      </c>
      <c r="H105">
        <f>STDEV(C105:E105)</f>
        <v>0.3309525105627522</v>
      </c>
      <c r="I105">
        <f>(B105*B4+C105*C4+D105*D4+E105*E4+F105*F4)/SUM(B4:F4)</f>
        <v>0.19141867763867032</v>
      </c>
      <c r="K105">
        <f>(LN(H105)+LN(H125))/2-LN(K114*K115^5)</f>
        <v>-3.6729041671500795</v>
      </c>
    </row>
    <row r="106" spans="1:11" ht="12.75">
      <c r="A106" t="s">
        <v>70</v>
      </c>
      <c r="B106">
        <f>B66*10000/B62</f>
        <v>3.1826569225737202</v>
      </c>
      <c r="C106">
        <f>C66*10000/C62</f>
        <v>2.0729218452328144</v>
      </c>
      <c r="D106">
        <f>D66*10000/D62</f>
        <v>2.4338145461884846</v>
      </c>
      <c r="E106">
        <f>E66*10000/E62</f>
        <v>1.3931572966565744</v>
      </c>
      <c r="F106">
        <f>F66*10000/F62</f>
        <v>13.154742655610457</v>
      </c>
      <c r="G106">
        <f>AVERAGE(C106:E106)</f>
        <v>1.9666312293592911</v>
      </c>
      <c r="H106">
        <f>STDEV(C106:E106)</f>
        <v>0.5284081273200769</v>
      </c>
      <c r="I106">
        <f>(B106*B4+C106*C4+D106*D4+E106*E4+F106*F4)/SUM(B4:F4)</f>
        <v>3.6379194506167227</v>
      </c>
      <c r="K106">
        <f>(LN(H106)+LN(H126))/2-LN(K114*K115^6)</f>
        <v>-3.31749288571572</v>
      </c>
    </row>
    <row r="107" spans="1:11" ht="12.75">
      <c r="A107" t="s">
        <v>71</v>
      </c>
      <c r="B107">
        <f>B67*10000/B62</f>
        <v>-0.20072043405673554</v>
      </c>
      <c r="C107">
        <f>C67*10000/C62</f>
        <v>0.22691978199611815</v>
      </c>
      <c r="D107">
        <f>D67*10000/D62</f>
        <v>-0.15183776721715891</v>
      </c>
      <c r="E107">
        <f>E67*10000/E62</f>
        <v>-0.11814422233674746</v>
      </c>
      <c r="F107">
        <f>F67*10000/F62</f>
        <v>-0.14394925076094758</v>
      </c>
      <c r="G107">
        <f>AVERAGE(C107:E107)</f>
        <v>-0.014354069185929408</v>
      </c>
      <c r="H107">
        <f>STDEV(C107:E107)</f>
        <v>0.20962732930086836</v>
      </c>
      <c r="I107">
        <f>(B107*B4+C107*C4+D107*D4+E107*E4+F107*F4)/SUM(B4:F4)</f>
        <v>-0.05861631614252594</v>
      </c>
      <c r="K107">
        <f>(LN(H107)+LN(H127))/2-LN(K114*K115^7)</f>
        <v>-3.2791540320368764</v>
      </c>
    </row>
    <row r="108" spans="1:9" ht="12.75">
      <c r="A108" t="s">
        <v>72</v>
      </c>
      <c r="B108">
        <f>B68*10000/B62</f>
        <v>0.06425997643985207</v>
      </c>
      <c r="C108">
        <f>C68*10000/C62</f>
        <v>0.06525103131654622</v>
      </c>
      <c r="D108">
        <f>D68*10000/D62</f>
        <v>0.14767239725294729</v>
      </c>
      <c r="E108">
        <f>E68*10000/E62</f>
        <v>0.19773429884637223</v>
      </c>
      <c r="F108">
        <f>F68*10000/F62</f>
        <v>-0.06774142063689659</v>
      </c>
      <c r="G108">
        <f>AVERAGE(C108:E108)</f>
        <v>0.1368859091386219</v>
      </c>
      <c r="H108">
        <f>STDEV(C108:E108)</f>
        <v>0.06689704992169106</v>
      </c>
      <c r="I108">
        <f>(B108*B4+C108*C4+D108*D4+E108*E4+F108*F4)/SUM(B4:F4)</f>
        <v>0.0990369233061308</v>
      </c>
    </row>
    <row r="109" spans="1:9" ht="12.75">
      <c r="A109" t="s">
        <v>73</v>
      </c>
      <c r="B109">
        <f>B69*10000/B62</f>
        <v>0.0980046515310417</v>
      </c>
      <c r="C109">
        <f>C69*10000/C62</f>
        <v>-0.05185920264491074</v>
      </c>
      <c r="D109">
        <f>D69*10000/D62</f>
        <v>-0.006919615866683964</v>
      </c>
      <c r="E109">
        <f>E69*10000/E62</f>
        <v>-0.06209835702598483</v>
      </c>
      <c r="F109">
        <f>F69*10000/F62</f>
        <v>0.05087477872587919</v>
      </c>
      <c r="G109">
        <f>AVERAGE(C109:E109)</f>
        <v>-0.040292391845859844</v>
      </c>
      <c r="H109">
        <f>STDEV(C109:E109)</f>
        <v>0.02935160477771295</v>
      </c>
      <c r="I109">
        <f>(B109*B4+C109*C4+D109*D4+E109*E4+F109*F4)/SUM(B4:F4)</f>
        <v>-0.008117193551514424</v>
      </c>
    </row>
    <row r="110" spans="1:11" ht="12.75">
      <c r="A110" t="s">
        <v>74</v>
      </c>
      <c r="B110">
        <f>B70*10000/B62</f>
        <v>-0.43747202192061324</v>
      </c>
      <c r="C110">
        <f>C70*10000/C62</f>
        <v>-0.20011179269789203</v>
      </c>
      <c r="D110">
        <f>D70*10000/D62</f>
        <v>-0.15126897203330464</v>
      </c>
      <c r="E110">
        <f>E70*10000/E62</f>
        <v>-0.21343418190679578</v>
      </c>
      <c r="F110">
        <f>F70*10000/F62</f>
        <v>-0.4599322314543929</v>
      </c>
      <c r="G110">
        <f>AVERAGE(C110:E110)</f>
        <v>-0.18827164887933082</v>
      </c>
      <c r="H110">
        <f>STDEV(C110:E110)</f>
        <v>0.03273026250867779</v>
      </c>
      <c r="I110">
        <f>(B110*B4+C110*C4+D110*D4+E110*E4+F110*F4)/SUM(B4:F4)</f>
        <v>-0.2606137682105612</v>
      </c>
      <c r="K110">
        <f>EXP(AVERAGE(K103:K107))</f>
        <v>0.019330797007985345</v>
      </c>
    </row>
    <row r="111" spans="1:9" ht="12.75">
      <c r="A111" t="s">
        <v>75</v>
      </c>
      <c r="B111">
        <f>B71*10000/B62</f>
        <v>-0.02562058541962054</v>
      </c>
      <c r="C111">
        <f>C71*10000/C62</f>
        <v>0.002294807962911976</v>
      </c>
      <c r="D111">
        <f>D71*10000/D62</f>
        <v>-0.02677883538756105</v>
      </c>
      <c r="E111">
        <f>E71*10000/E62</f>
        <v>-0.018402163735232898</v>
      </c>
      <c r="F111">
        <f>F71*10000/F62</f>
        <v>-0.03333040570009218</v>
      </c>
      <c r="G111">
        <f>AVERAGE(C111:E111)</f>
        <v>-0.01429539705329399</v>
      </c>
      <c r="H111">
        <f>STDEV(C111:E111)</f>
        <v>0.014965571617968314</v>
      </c>
      <c r="I111">
        <f>(B111*B4+C111*C4+D111*D4+E111*E4+F111*F4)/SUM(B4:F4)</f>
        <v>-0.01847651079939051</v>
      </c>
    </row>
    <row r="112" spans="1:9" ht="12.75">
      <c r="A112" t="s">
        <v>76</v>
      </c>
      <c r="B112">
        <f>B72*10000/B62</f>
        <v>-0.01914943266277911</v>
      </c>
      <c r="C112">
        <f>C72*10000/C62</f>
        <v>0.004947611717053489</v>
      </c>
      <c r="D112">
        <f>D72*10000/D62</f>
        <v>-0.022240767171744502</v>
      </c>
      <c r="E112">
        <f>E72*10000/E62</f>
        <v>-0.023097653291370587</v>
      </c>
      <c r="F112">
        <f>F72*10000/F62</f>
        <v>0.0002837496358725595</v>
      </c>
      <c r="G112">
        <f>AVERAGE(C112:E112)</f>
        <v>-0.013463602915353867</v>
      </c>
      <c r="H112">
        <f>STDEV(C112:E112)</f>
        <v>0.01595033484400657</v>
      </c>
      <c r="I112">
        <f>(B112*B4+C112*C4+D112*D4+E112*E4+F112*F4)/SUM(B4:F4)</f>
        <v>-0.012447917148954702</v>
      </c>
    </row>
    <row r="113" spans="1:9" ht="12.75">
      <c r="A113" t="s">
        <v>77</v>
      </c>
      <c r="B113">
        <f>B73*10000/B62</f>
        <v>0.022959662099755602</v>
      </c>
      <c r="C113">
        <f>C73*10000/C62</f>
        <v>0.001875148583761236</v>
      </c>
      <c r="D113">
        <f>D73*10000/D62</f>
        <v>0.022161643993166433</v>
      </c>
      <c r="E113">
        <f>E73*10000/E62</f>
        <v>0.008093245011121554</v>
      </c>
      <c r="F113">
        <f>F73*10000/F62</f>
        <v>-0.017725278337545232</v>
      </c>
      <c r="G113">
        <f>AVERAGE(C113:E113)</f>
        <v>0.01071001252934974</v>
      </c>
      <c r="H113">
        <f>STDEV(C113:E113)</f>
        <v>0.010393318920455348</v>
      </c>
      <c r="I113">
        <f>(B113*B4+C113*C4+D113*D4+E113*E4+F113*F4)/SUM(B4:F4)</f>
        <v>0.008678818739395687</v>
      </c>
    </row>
    <row r="114" spans="1:11" ht="12.75">
      <c r="A114" t="s">
        <v>78</v>
      </c>
      <c r="B114">
        <f>B74*10000/B62</f>
        <v>-0.20547744219704103</v>
      </c>
      <c r="C114">
        <f>C74*10000/C62</f>
        <v>-0.1879361077729141</v>
      </c>
      <c r="D114">
        <f>D74*10000/D62</f>
        <v>-0.19303228347859192</v>
      </c>
      <c r="E114">
        <f>E74*10000/E62</f>
        <v>-0.1829031292359046</v>
      </c>
      <c r="F114">
        <f>F74*10000/F62</f>
        <v>-0.13143906482401113</v>
      </c>
      <c r="G114">
        <f>AVERAGE(C114:E114)</f>
        <v>-0.18795717349580354</v>
      </c>
      <c r="H114">
        <f>STDEV(C114:E114)</f>
        <v>0.005064609979212739</v>
      </c>
      <c r="I114">
        <f>(B114*B4+C114*C4+D114*D4+E114*E4+F114*F4)/SUM(B4:F4)</f>
        <v>-0.1829341790442318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-0.003220273564280332</v>
      </c>
      <c r="C115">
        <f>C75*10000/C62</f>
        <v>-0.004738966294267741</v>
      </c>
      <c r="D115">
        <f>D75*10000/D62</f>
        <v>0.0016388419853926538</v>
      </c>
      <c r="E115">
        <f>E75*10000/E62</f>
        <v>0.0015138397443919924</v>
      </c>
      <c r="F115">
        <f>F75*10000/F62</f>
        <v>-0.007431395995290913</v>
      </c>
      <c r="G115">
        <f>AVERAGE(C115:E115)</f>
        <v>-0.0005287615214943649</v>
      </c>
      <c r="H115">
        <f>STDEV(C115:E115)</f>
        <v>0.0036466799368160326</v>
      </c>
      <c r="I115">
        <f>(B115*B4+C115*C4+D115*D4+E115*E4+F115*F4)/SUM(B4:F4)</f>
        <v>-0.0018405579348195194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27.573101388473052</v>
      </c>
      <c r="C122">
        <f>C82*10000/C62</f>
        <v>-4.42482489263872</v>
      </c>
      <c r="D122">
        <f>D82*10000/D62</f>
        <v>-15.446613800491937</v>
      </c>
      <c r="E122">
        <f>E82*10000/E62</f>
        <v>12.623304484453612</v>
      </c>
      <c r="F122">
        <f>F82*10000/F62</f>
        <v>-16.020609891630084</v>
      </c>
      <c r="G122">
        <f>AVERAGE(C122:E122)</f>
        <v>-2.416044736225681</v>
      </c>
      <c r="H122">
        <f>STDEV(C122:E122)</f>
        <v>14.142364597848525</v>
      </c>
      <c r="I122">
        <f>(B122*B4+C122*C4+D122*D4+E122*E4+F122*F4)/SUM(B4:F4)</f>
        <v>0.10234385681979229</v>
      </c>
    </row>
    <row r="123" spans="1:9" ht="12.75">
      <c r="A123" t="s">
        <v>82</v>
      </c>
      <c r="B123">
        <f>B83*10000/B62</f>
        <v>1.9015176983291515</v>
      </c>
      <c r="C123">
        <f>C83*10000/C62</f>
        <v>-0.09471427118798903</v>
      </c>
      <c r="D123">
        <f>D83*10000/D62</f>
        <v>1.0482933075698955</v>
      </c>
      <c r="E123">
        <f>E83*10000/E62</f>
        <v>-0.09692446367259644</v>
      </c>
      <c r="F123">
        <f>F83*10000/F62</f>
        <v>7.066090409375701</v>
      </c>
      <c r="G123">
        <f>AVERAGE(C123:E123)</f>
        <v>0.28555152423643665</v>
      </c>
      <c r="H123">
        <f>STDEV(C123:E123)</f>
        <v>0.6605546852984493</v>
      </c>
      <c r="I123">
        <f>(B123*B4+C123*C4+D123*D4+E123*E4+F123*F4)/SUM(B4:F4)</f>
        <v>1.425466479134061</v>
      </c>
    </row>
    <row r="124" spans="1:9" ht="12.75">
      <c r="A124" t="s">
        <v>83</v>
      </c>
      <c r="B124">
        <f>B84*10000/B62</f>
        <v>-2.48987175366787</v>
      </c>
      <c r="C124">
        <f>C84*10000/C62</f>
        <v>1.1520555918741668</v>
      </c>
      <c r="D124">
        <f>D84*10000/D62</f>
        <v>2.332143559821265</v>
      </c>
      <c r="E124">
        <f>E84*10000/E62</f>
        <v>1.22205370070999</v>
      </c>
      <c r="F124">
        <f>F84*10000/F62</f>
        <v>1.2525346473177592</v>
      </c>
      <c r="G124">
        <f>AVERAGE(C124:E124)</f>
        <v>1.5687509508018074</v>
      </c>
      <c r="H124">
        <f>STDEV(C124:E124)</f>
        <v>0.6620431560248163</v>
      </c>
      <c r="I124">
        <f>(B124*B4+C124*C4+D124*D4+E124*E4+F124*F4)/SUM(B4:F4)</f>
        <v>0.9397023081496734</v>
      </c>
    </row>
    <row r="125" spans="1:9" ht="12.75">
      <c r="A125" t="s">
        <v>84</v>
      </c>
      <c r="B125">
        <f>B85*10000/B62</f>
        <v>0.7000745061978747</v>
      </c>
      <c r="C125">
        <f>C85*10000/C62</f>
        <v>-0.04464950539078621</v>
      </c>
      <c r="D125">
        <f>D85*10000/D62</f>
        <v>0.49268631864707646</v>
      </c>
      <c r="E125">
        <f>E85*10000/E62</f>
        <v>-0.3534793018192683</v>
      </c>
      <c r="F125">
        <f>F85*10000/F62</f>
        <v>-1.4983445492816574</v>
      </c>
      <c r="G125">
        <f>AVERAGE(C125:E125)</f>
        <v>0.03151917047900732</v>
      </c>
      <c r="H125">
        <f>STDEV(C125:E125)</f>
        <v>0.4281942487967544</v>
      </c>
      <c r="I125">
        <f>(B125*B4+C125*C4+D125*D4+E125*E4+F125*F4)/SUM(B4:F4)</f>
        <v>-0.07639399625771043</v>
      </c>
    </row>
    <row r="126" spans="1:9" ht="12.75">
      <c r="A126" t="s">
        <v>85</v>
      </c>
      <c r="B126">
        <f>B86*10000/B62</f>
        <v>-0.1619336418334783</v>
      </c>
      <c r="C126">
        <f>C86*10000/C62</f>
        <v>-0.31281181670987557</v>
      </c>
      <c r="D126">
        <f>D86*10000/D62</f>
        <v>-0.6439403026897421</v>
      </c>
      <c r="E126">
        <f>E86*10000/E62</f>
        <v>-0.4365596408016637</v>
      </c>
      <c r="F126">
        <f>F86*10000/F62</f>
        <v>0.9475486003147275</v>
      </c>
      <c r="G126">
        <f>AVERAGE(C126:E126)</f>
        <v>-0.46443725340042713</v>
      </c>
      <c r="H126">
        <f>STDEV(C126:E126)</f>
        <v>0.16731523995137046</v>
      </c>
      <c r="I126">
        <f>(B126*B4+C126*C4+D126*D4+E126*E4+F126*F4)/SUM(B4:F4)</f>
        <v>-0.23194768885898662</v>
      </c>
    </row>
    <row r="127" spans="1:9" ht="12.75">
      <c r="A127" t="s">
        <v>86</v>
      </c>
      <c r="B127">
        <f>B87*10000/B62</f>
        <v>0.19219012451297085</v>
      </c>
      <c r="C127">
        <f>C87*10000/C62</f>
        <v>-0.17146617811954354</v>
      </c>
      <c r="D127">
        <f>D87*10000/D62</f>
        <v>0.03410506531418101</v>
      </c>
      <c r="E127">
        <f>E87*10000/E62</f>
        <v>-0.2321839740682065</v>
      </c>
      <c r="F127">
        <f>F87*10000/F62</f>
        <v>0.3349993324652933</v>
      </c>
      <c r="G127">
        <f>AVERAGE(C127:E127)</f>
        <v>-0.12318169562452301</v>
      </c>
      <c r="H127">
        <f>STDEV(C127:E127)</f>
        <v>0.1395564637025374</v>
      </c>
      <c r="I127">
        <f>(B127*B4+C127*C4+D127*D4+E127*E4+F127*F4)/SUM(B4:F4)</f>
        <v>-0.016361896169810135</v>
      </c>
    </row>
    <row r="128" spans="1:9" ht="12.75">
      <c r="A128" t="s">
        <v>87</v>
      </c>
      <c r="B128">
        <f>B88*10000/B62</f>
        <v>-0.20154033047824862</v>
      </c>
      <c r="C128">
        <f>C88*10000/C62</f>
        <v>0.02314432330839061</v>
      </c>
      <c r="D128">
        <f>D88*10000/D62</f>
        <v>0.37334013566798846</v>
      </c>
      <c r="E128">
        <f>E88*10000/E62</f>
        <v>0.5632846415255603</v>
      </c>
      <c r="F128">
        <f>F88*10000/F62</f>
        <v>0.18353170881910158</v>
      </c>
      <c r="G128">
        <f>AVERAGE(C128:E128)</f>
        <v>0.3199230335006465</v>
      </c>
      <c r="H128">
        <f>STDEV(C128:E128)</f>
        <v>0.27400352359760544</v>
      </c>
      <c r="I128">
        <f>(B128*B4+C128*C4+D128*D4+E128*E4+F128*F4)/SUM(B4:F4)</f>
        <v>0.22632127823217316</v>
      </c>
    </row>
    <row r="129" spans="1:9" ht="12.75">
      <c r="A129" t="s">
        <v>88</v>
      </c>
      <c r="B129">
        <f>B89*10000/B62</f>
        <v>0.10436606469513882</v>
      </c>
      <c r="C129">
        <f>C89*10000/C62</f>
        <v>-0.08191198538898072</v>
      </c>
      <c r="D129">
        <f>D89*10000/D62</f>
        <v>-0.036623714991749726</v>
      </c>
      <c r="E129">
        <f>E89*10000/E62</f>
        <v>-0.04527101734202957</v>
      </c>
      <c r="F129">
        <f>F89*10000/F62</f>
        <v>-0.08660609689766822</v>
      </c>
      <c r="G129">
        <f>AVERAGE(C129:E129)</f>
        <v>-0.05460223924092</v>
      </c>
      <c r="H129">
        <f>STDEV(C129:E129)</f>
        <v>0.02404289157917423</v>
      </c>
      <c r="I129">
        <f>(B129*B4+C129*C4+D129*D4+E129*E4+F129*F4)/SUM(B4:F4)</f>
        <v>-0.035900720150140224</v>
      </c>
    </row>
    <row r="130" spans="1:9" ht="12.75">
      <c r="A130" t="s">
        <v>89</v>
      </c>
      <c r="B130">
        <f>B90*10000/B62</f>
        <v>-0.0023212714097151583</v>
      </c>
      <c r="C130">
        <f>C90*10000/C62</f>
        <v>0.025616342240942253</v>
      </c>
      <c r="D130">
        <f>D90*10000/D62</f>
        <v>0.015455197005001359</v>
      </c>
      <c r="E130">
        <f>E90*10000/E62</f>
        <v>0.02185799064983706</v>
      </c>
      <c r="F130">
        <f>F90*10000/F62</f>
        <v>0.2897167205128042</v>
      </c>
      <c r="G130">
        <f>AVERAGE(C130:E130)</f>
        <v>0.020976509965260223</v>
      </c>
      <c r="H130">
        <f>STDEV(C130:E130)</f>
        <v>0.005137603942932224</v>
      </c>
      <c r="I130">
        <f>(B130*B4+C130*C4+D130*D4+E130*E4+F130*F4)/SUM(B4:F4)</f>
        <v>0.0535328205972847</v>
      </c>
    </row>
    <row r="131" spans="1:9" ht="12.75">
      <c r="A131" t="s">
        <v>90</v>
      </c>
      <c r="B131">
        <f>B91*10000/B62</f>
        <v>0.014058232823125173</v>
      </c>
      <c r="C131">
        <f>C91*10000/C62</f>
        <v>-0.015441188291500388</v>
      </c>
      <c r="D131">
        <f>D91*10000/D62</f>
        <v>-0.025814710672336413</v>
      </c>
      <c r="E131">
        <f>E91*10000/E62</f>
        <v>-0.01161830382650799</v>
      </c>
      <c r="F131">
        <f>F91*10000/F62</f>
        <v>0.054396615634986066</v>
      </c>
      <c r="G131">
        <f>AVERAGE(C131:E131)</f>
        <v>-0.017624734263448263</v>
      </c>
      <c r="H131">
        <f>STDEV(C131:E131)</f>
        <v>0.00734577406348564</v>
      </c>
      <c r="I131">
        <f>(B131*B4+C131*C4+D131*D4+E131*E4+F131*F4)/SUM(B4:F4)</f>
        <v>-0.0034163530421768462</v>
      </c>
    </row>
    <row r="132" spans="1:9" ht="12.75">
      <c r="A132" t="s">
        <v>91</v>
      </c>
      <c r="B132">
        <f>B92*10000/B62</f>
        <v>-0.030923358428451557</v>
      </c>
      <c r="C132">
        <f>C92*10000/C62</f>
        <v>-0.01667635352006128</v>
      </c>
      <c r="D132">
        <f>D92*10000/D62</f>
        <v>0.03626819836757898</v>
      </c>
      <c r="E132">
        <f>E92*10000/E62</f>
        <v>0.07893303093167876</v>
      </c>
      <c r="F132">
        <f>F92*10000/F62</f>
        <v>0.02239737281908287</v>
      </c>
      <c r="G132">
        <f>AVERAGE(C132:E132)</f>
        <v>0.03284162525973216</v>
      </c>
      <c r="H132">
        <f>STDEV(C132:E132)</f>
        <v>0.04789670814636139</v>
      </c>
      <c r="I132">
        <f>(B132*B4+C132*C4+D132*D4+E132*E4+F132*F4)/SUM(B4:F4)</f>
        <v>0.022230468573981168</v>
      </c>
    </row>
    <row r="133" spans="1:9" ht="12.75">
      <c r="A133" t="s">
        <v>92</v>
      </c>
      <c r="B133">
        <f>B93*10000/B62</f>
        <v>0.08682046758261903</v>
      </c>
      <c r="C133">
        <f>C93*10000/C62</f>
        <v>0.059732887177270995</v>
      </c>
      <c r="D133">
        <f>D93*10000/D62</f>
        <v>0.06738733507519457</v>
      </c>
      <c r="E133">
        <f>E93*10000/E62</f>
        <v>0.06433706686522019</v>
      </c>
      <c r="F133">
        <f>F93*10000/F62</f>
        <v>0.0455593011931899</v>
      </c>
      <c r="G133">
        <f>AVERAGE(C133:E133)</f>
        <v>0.0638190963725619</v>
      </c>
      <c r="H133">
        <f>STDEV(C133:E133)</f>
        <v>0.003853422274933776</v>
      </c>
      <c r="I133">
        <f>(B133*B4+C133*C4+D133*D4+E133*E4+F133*F4)/SUM(B4:F4)</f>
        <v>0.06470306523232955</v>
      </c>
    </row>
    <row r="134" spans="1:9" ht="12.75">
      <c r="A134" t="s">
        <v>93</v>
      </c>
      <c r="B134">
        <f>B94*10000/B62</f>
        <v>-0.006223432965066591</v>
      </c>
      <c r="C134">
        <f>C94*10000/C62</f>
        <v>0.006674798600709003</v>
      </c>
      <c r="D134">
        <f>D94*10000/D62</f>
        <v>0.003901185667044169</v>
      </c>
      <c r="E134">
        <f>E94*10000/E62</f>
        <v>-0.005561411266552716</v>
      </c>
      <c r="F134">
        <f>F94*10000/F62</f>
        <v>-0.021854701074376405</v>
      </c>
      <c r="G134">
        <f>AVERAGE(C134:E134)</f>
        <v>0.0016715243337334853</v>
      </c>
      <c r="H134">
        <f>STDEV(C134:E134)</f>
        <v>0.0064155865066932</v>
      </c>
      <c r="I134">
        <f>(B134*B4+C134*C4+D134*D4+E134*E4+F134*F4)/SUM(B4:F4)</f>
        <v>-0.0026152256553675143</v>
      </c>
    </row>
    <row r="135" spans="1:9" ht="12.75">
      <c r="A135" t="s">
        <v>94</v>
      </c>
      <c r="B135">
        <f>B95*10000/B62</f>
        <v>0.0028084648066389966</v>
      </c>
      <c r="C135">
        <f>C95*10000/C62</f>
        <v>0.0015373111758778886</v>
      </c>
      <c r="D135">
        <f>D95*10000/D62</f>
        <v>0.002509476040131592</v>
      </c>
      <c r="E135">
        <f>E95*10000/E62</f>
        <v>0.0019065531592524316</v>
      </c>
      <c r="F135">
        <f>F95*10000/F62</f>
        <v>-0.0009143617561905258</v>
      </c>
      <c r="G135">
        <f>AVERAGE(C135:E135)</f>
        <v>0.001984446791753971</v>
      </c>
      <c r="H135">
        <f>STDEV(C135:E135)</f>
        <v>0.0004907409645735412</v>
      </c>
      <c r="I135">
        <f>(B135*B4+C135*C4+D135*D4+E135*E4+F135*F4)/SUM(B4:F4)</f>
        <v>0.0017160292185543166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2005-08-31T06:06:18Z</cp:lastPrinted>
  <dcterms:created xsi:type="dcterms:W3CDTF">2005-08-31T06:06:18Z</dcterms:created>
  <dcterms:modified xsi:type="dcterms:W3CDTF">2005-08-31T10:32:53Z</dcterms:modified>
  <cp:category/>
  <cp:version/>
  <cp:contentType/>
  <cp:contentStatus/>
</cp:coreProperties>
</file>