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<sst xmlns="http://schemas.openxmlformats.org/spreadsheetml/2006/main" count="204" uniqueCount="98">
  <si>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31/08/2005       08:08:03</t>
  </si>
  <si>
    <t>LISSNER</t>
  </si>
  <si>
    <t>HCMQAP656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</si>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</sst>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-0.003759</v>
      </c>
      <c r="D4" s="12">
        <v>-0.003758</v>
      </c>
      <c r="E4" s="12">
        <v>-0.003759</v>
      </c>
      <c r="F4" s="24">
        <v>-0.002087</v>
      </c>
      <c r="G4" s="34">
        <v>-0.011717</v>
      </c>
    </row>
    <row r="5" spans="1:7" ht="12.75" thickBot="1">
      <c r="A5" s="44" t="s">
        <v>13</v>
      </c>
      <c r="B5" s="45">
        <v>-0.898695</v>
      </c>
      <c r="C5" s="46">
        <v>0.827562</v>
      </c>
      <c r="D5" s="46">
        <v>1.173331</v>
      </c>
      <c r="E5" s="46">
        <v>0.35033</v>
      </c>
      <c r="F5" s="47">
        <v>-3.264368</v>
      </c>
      <c r="G5" s="48">
        <v>6.498346</v>
      </c>
    </row>
    <row r="6" spans="1:7" ht="12.75" thickTop="1">
      <c r="A6" s="6" t="s">
        <v>14</v>
      </c>
      <c r="B6" s="39">
        <v>0.5889836</v>
      </c>
      <c r="C6" s="40">
        <v>57.65143</v>
      </c>
      <c r="D6" s="40">
        <v>-8.340723</v>
      </c>
      <c r="E6" s="40">
        <v>95.49865</v>
      </c>
      <c r="F6" s="41">
        <v>-261.5181</v>
      </c>
      <c r="G6" s="42">
        <v>0.001015426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0.2033466</v>
      </c>
      <c r="C8" s="13">
        <v>0.08359226</v>
      </c>
      <c r="D8" s="13">
        <v>0.09050875</v>
      </c>
      <c r="E8" s="13">
        <v>-2.851959</v>
      </c>
      <c r="F8" s="25">
        <v>-2.800825</v>
      </c>
      <c r="G8" s="35">
        <v>-0.9888397</v>
      </c>
    </row>
    <row r="9" spans="1:7" ht="12">
      <c r="A9" s="20" t="s">
        <v>17</v>
      </c>
      <c r="B9" s="29">
        <v>0.9484819</v>
      </c>
      <c r="C9" s="13">
        <v>-0.879577</v>
      </c>
      <c r="D9" s="13">
        <v>-0.7780357</v>
      </c>
      <c r="E9" s="13">
        <v>0.03421421</v>
      </c>
      <c r="F9" s="25">
        <v>0.4899072</v>
      </c>
      <c r="G9" s="35">
        <v>-0.187797</v>
      </c>
    </row>
    <row r="10" spans="1:7" ht="12">
      <c r="A10" s="20" t="s">
        <v>18</v>
      </c>
      <c r="B10" s="29">
        <v>0.006148329</v>
      </c>
      <c r="C10" s="13">
        <v>-0.07776992</v>
      </c>
      <c r="D10" s="13">
        <v>-0.008095237</v>
      </c>
      <c r="E10" s="13">
        <v>1.399445</v>
      </c>
      <c r="F10" s="25">
        <v>-2.40867</v>
      </c>
      <c r="G10" s="35">
        <v>-0.004757849</v>
      </c>
    </row>
    <row r="11" spans="1:7" ht="12">
      <c r="A11" s="21" t="s">
        <v>19</v>
      </c>
      <c r="B11" s="31">
        <v>3.371866</v>
      </c>
      <c r="C11" s="15">
        <v>2.905802</v>
      </c>
      <c r="D11" s="15">
        <v>3.109329</v>
      </c>
      <c r="E11" s="15">
        <v>2.324896</v>
      </c>
      <c r="F11" s="27">
        <v>13.7102</v>
      </c>
      <c r="G11" s="37">
        <v>4.325335</v>
      </c>
    </row>
    <row r="12" spans="1:7" ht="12">
      <c r="A12" s="20" t="s">
        <v>20</v>
      </c>
      <c r="B12" s="29">
        <v>-0.3868332</v>
      </c>
      <c r="C12" s="13">
        <v>0.1894021</v>
      </c>
      <c r="D12" s="13">
        <v>0.09475487</v>
      </c>
      <c r="E12" s="13">
        <v>-0.1357992</v>
      </c>
      <c r="F12" s="25">
        <v>-0.6734565</v>
      </c>
      <c r="G12" s="35">
        <v>-0.1102435</v>
      </c>
    </row>
    <row r="13" spans="1:7" ht="12">
      <c r="A13" s="20" t="s">
        <v>21</v>
      </c>
      <c r="B13" s="29">
        <v>0.1141878</v>
      </c>
      <c r="C13" s="13">
        <v>-0.01039656</v>
      </c>
      <c r="D13" s="13">
        <v>0.01388954</v>
      </c>
      <c r="E13" s="13">
        <v>0.08471203</v>
      </c>
      <c r="F13" s="25">
        <v>0.1282086</v>
      </c>
      <c r="G13" s="35">
        <v>0.0548718</v>
      </c>
    </row>
    <row r="14" spans="1:7" ht="12">
      <c r="A14" s="20" t="s">
        <v>22</v>
      </c>
      <c r="B14" s="29">
        <v>-0.1407916</v>
      </c>
      <c r="C14" s="13">
        <v>-0.06517427</v>
      </c>
      <c r="D14" s="13">
        <v>0.01822903</v>
      </c>
      <c r="E14" s="13">
        <v>0.008818763</v>
      </c>
      <c r="F14" s="25">
        <v>0.2392212</v>
      </c>
      <c r="G14" s="35">
        <v>0.002390562</v>
      </c>
    </row>
    <row r="15" spans="1:7" ht="12">
      <c r="A15" s="21" t="s">
        <v>23</v>
      </c>
      <c r="B15" s="31">
        <v>-0.4368181</v>
      </c>
      <c r="C15" s="15">
        <v>-0.1504332</v>
      </c>
      <c r="D15" s="15">
        <v>-0.1239724</v>
      </c>
      <c r="E15" s="15">
        <v>-0.1626065</v>
      </c>
      <c r="F15" s="27">
        <v>-0.3870147</v>
      </c>
      <c r="G15" s="37">
        <v>-0.2200493</v>
      </c>
    </row>
    <row r="16" spans="1:7" ht="12">
      <c r="A16" s="20" t="s">
        <v>24</v>
      </c>
      <c r="B16" s="29">
        <v>-0.01348039</v>
      </c>
      <c r="C16" s="13">
        <v>0.03067013</v>
      </c>
      <c r="D16" s="13">
        <v>0.001080061</v>
      </c>
      <c r="E16" s="13">
        <v>-0.01277508</v>
      </c>
      <c r="F16" s="25">
        <v>-0.09625523</v>
      </c>
      <c r="G16" s="35">
        <v>-0.01024006</v>
      </c>
    </row>
    <row r="17" spans="1:7" ht="12">
      <c r="A17" s="20" t="s">
        <v>25</v>
      </c>
      <c r="B17" s="29">
        <v>-0.03415159</v>
      </c>
      <c r="C17" s="13">
        <v>-0.008435116</v>
      </c>
      <c r="D17" s="13">
        <v>-0.0217282</v>
      </c>
      <c r="E17" s="13">
        <v>-0.0257281</v>
      </c>
      <c r="F17" s="25">
        <v>-0.03438152</v>
      </c>
      <c r="G17" s="35">
        <v>-0.02298011</v>
      </c>
    </row>
    <row r="18" spans="1:7" ht="12">
      <c r="A18" s="20" t="s">
        <v>26</v>
      </c>
      <c r="B18" s="29">
        <v>0.0172493</v>
      </c>
      <c r="C18" s="13">
        <v>-0.006422731</v>
      </c>
      <c r="D18" s="13">
        <v>0.01530257</v>
      </c>
      <c r="E18" s="13">
        <v>-0.02325236</v>
      </c>
      <c r="F18" s="25">
        <v>0.04001016</v>
      </c>
      <c r="G18" s="35">
        <v>0.004380779</v>
      </c>
    </row>
    <row r="19" spans="1:7" ht="12">
      <c r="A19" s="21" t="s">
        <v>27</v>
      </c>
      <c r="B19" s="31">
        <v>-0.1958846</v>
      </c>
      <c r="C19" s="15">
        <v>-0.1893525</v>
      </c>
      <c r="D19" s="15">
        <v>-0.1917822</v>
      </c>
      <c r="E19" s="15">
        <v>-0.1800158</v>
      </c>
      <c r="F19" s="27">
        <v>-0.1314823</v>
      </c>
      <c r="G19" s="37">
        <v>-0.180908</v>
      </c>
    </row>
    <row r="20" spans="1:7" ht="12.75" thickBot="1">
      <c r="A20" s="44" t="s">
        <v>28</v>
      </c>
      <c r="B20" s="45">
        <v>-0.005458328</v>
      </c>
      <c r="C20" s="46">
        <v>-0.004927475</v>
      </c>
      <c r="D20" s="46">
        <v>-0.005087921</v>
      </c>
      <c r="E20" s="46">
        <v>-0.006418513</v>
      </c>
      <c r="F20" s="47">
        <v>-0.002116776</v>
      </c>
      <c r="G20" s="48">
        <v>-0.005026276</v>
      </c>
    </row>
    <row r="21" spans="1:7" ht="12.75" thickTop="1">
      <c r="A21" s="6" t="s">
        <v>29</v>
      </c>
      <c r="B21" s="39">
        <v>-19.33086</v>
      </c>
      <c r="C21" s="40">
        <v>41.95701</v>
      </c>
      <c r="D21" s="40">
        <v>-9.93258</v>
      </c>
      <c r="E21" s="40">
        <v>36.90607</v>
      </c>
      <c r="F21" s="41">
        <v>-103.208</v>
      </c>
      <c r="G21" s="43">
        <v>0.003798761</v>
      </c>
    </row>
    <row r="22" spans="1:7" ht="12">
      <c r="A22" s="20" t="s">
        <v>30</v>
      </c>
      <c r="B22" s="29">
        <v>-17.97391</v>
      </c>
      <c r="C22" s="13">
        <v>16.55125</v>
      </c>
      <c r="D22" s="13">
        <v>23.46666</v>
      </c>
      <c r="E22" s="13">
        <v>7.006595</v>
      </c>
      <c r="F22" s="25">
        <v>-65.28828</v>
      </c>
      <c r="G22" s="36">
        <v>0</v>
      </c>
    </row>
    <row r="23" spans="1:7" ht="12">
      <c r="A23" s="20" t="s">
        <v>31</v>
      </c>
      <c r="B23" s="29">
        <v>0.4419</v>
      </c>
      <c r="C23" s="13">
        <v>-2.599579</v>
      </c>
      <c r="D23" s="13">
        <v>0.5224671</v>
      </c>
      <c r="E23" s="13">
        <v>1.838255</v>
      </c>
      <c r="F23" s="25">
        <v>7.908108</v>
      </c>
      <c r="G23" s="35">
        <v>1.062485</v>
      </c>
    </row>
    <row r="24" spans="1:7" ht="12">
      <c r="A24" s="20" t="s">
        <v>32</v>
      </c>
      <c r="B24" s="29">
        <v>-3.435167</v>
      </c>
      <c r="C24" s="13">
        <v>-2.494087</v>
      </c>
      <c r="D24" s="13">
        <v>-3.787338</v>
      </c>
      <c r="E24" s="13">
        <v>-2.92472</v>
      </c>
      <c r="F24" s="25">
        <v>-0.6018015</v>
      </c>
      <c r="G24" s="35">
        <v>-2.792256</v>
      </c>
    </row>
    <row r="25" spans="1:7" ht="12">
      <c r="A25" s="20" t="s">
        <v>33</v>
      </c>
      <c r="B25" s="29">
        <v>-0.1773056</v>
      </c>
      <c r="C25" s="13">
        <v>-0.3245814</v>
      </c>
      <c r="D25" s="13">
        <v>0.3917462</v>
      </c>
      <c r="E25" s="13">
        <v>0.4285297</v>
      </c>
      <c r="F25" s="25">
        <v>-1.458546</v>
      </c>
      <c r="G25" s="35">
        <v>-0.1012291</v>
      </c>
    </row>
    <row r="26" spans="1:7" ht="12">
      <c r="A26" s="21" t="s">
        <v>34</v>
      </c>
      <c r="B26" s="31">
        <v>0.5188708</v>
      </c>
      <c r="C26" s="15">
        <v>0.7963576</v>
      </c>
      <c r="D26" s="15">
        <v>1.142981</v>
      </c>
      <c r="E26" s="15">
        <v>0.6958324</v>
      </c>
      <c r="F26" s="27">
        <v>0.7290406</v>
      </c>
      <c r="G26" s="37">
        <v>0.8063936</v>
      </c>
    </row>
    <row r="27" spans="1:7" ht="12">
      <c r="A27" s="20" t="s">
        <v>35</v>
      </c>
      <c r="B27" s="29">
        <v>-0.09694146</v>
      </c>
      <c r="C27" s="13">
        <v>-0.3917402</v>
      </c>
      <c r="D27" s="13">
        <v>-0.01968206</v>
      </c>
      <c r="E27" s="13">
        <v>0.3550108</v>
      </c>
      <c r="F27" s="25">
        <v>0.4559796</v>
      </c>
      <c r="G27" s="35">
        <v>0.0332795</v>
      </c>
    </row>
    <row r="28" spans="1:7" ht="12">
      <c r="A28" s="20" t="s">
        <v>36</v>
      </c>
      <c r="B28" s="29">
        <v>-0.4034121</v>
      </c>
      <c r="C28" s="13">
        <v>-0.5346125</v>
      </c>
      <c r="D28" s="13">
        <v>-0.5050931</v>
      </c>
      <c r="E28" s="13">
        <v>-0.5286983</v>
      </c>
      <c r="F28" s="25">
        <v>0.003822261</v>
      </c>
      <c r="G28" s="35">
        <v>-0.4351921</v>
      </c>
    </row>
    <row r="29" spans="1:7" ht="12">
      <c r="A29" s="20" t="s">
        <v>37</v>
      </c>
      <c r="B29" s="29">
        <v>-0.1093726</v>
      </c>
      <c r="C29" s="13">
        <v>0.07712522</v>
      </c>
      <c r="D29" s="13">
        <v>0.0106769</v>
      </c>
      <c r="E29" s="13">
        <v>0.09360285</v>
      </c>
      <c r="F29" s="25">
        <v>-0.1647717</v>
      </c>
      <c r="G29" s="35">
        <v>0.005806516</v>
      </c>
    </row>
    <row r="30" spans="1:7" ht="12">
      <c r="A30" s="21" t="s">
        <v>38</v>
      </c>
      <c r="B30" s="31">
        <v>0.1635774</v>
      </c>
      <c r="C30" s="15">
        <v>0.1617997</v>
      </c>
      <c r="D30" s="15">
        <v>0.1796927</v>
      </c>
      <c r="E30" s="15">
        <v>0.05344397</v>
      </c>
      <c r="F30" s="27">
        <v>0.3840265</v>
      </c>
      <c r="G30" s="37">
        <v>0.1699688</v>
      </c>
    </row>
    <row r="31" spans="1:7" ht="12">
      <c r="A31" s="20" t="s">
        <v>39</v>
      </c>
      <c r="B31" s="29">
        <v>-0.007197399</v>
      </c>
      <c r="C31" s="13">
        <v>0.006217704</v>
      </c>
      <c r="D31" s="13">
        <v>0.002130494</v>
      </c>
      <c r="E31" s="13">
        <v>0.02110972</v>
      </c>
      <c r="F31" s="25">
        <v>0.01212884</v>
      </c>
      <c r="G31" s="35">
        <v>0.007664779</v>
      </c>
    </row>
    <row r="32" spans="1:7" ht="12">
      <c r="A32" s="20" t="s">
        <v>40</v>
      </c>
      <c r="B32" s="29">
        <v>-0.02339207</v>
      </c>
      <c r="C32" s="13">
        <v>-0.06001036</v>
      </c>
      <c r="D32" s="13">
        <v>-0.01647722</v>
      </c>
      <c r="E32" s="13">
        <v>-0.03723729</v>
      </c>
      <c r="F32" s="25">
        <v>0.004799256</v>
      </c>
      <c r="G32" s="35">
        <v>-0.03010571</v>
      </c>
    </row>
    <row r="33" spans="1:7" ht="12">
      <c r="A33" s="20" t="s">
        <v>41</v>
      </c>
      <c r="B33" s="29">
        <v>0.07878584</v>
      </c>
      <c r="C33" s="13">
        <v>0.06915089</v>
      </c>
      <c r="D33" s="13">
        <v>0.08330907</v>
      </c>
      <c r="E33" s="13">
        <v>0.0814916</v>
      </c>
      <c r="F33" s="25">
        <v>0.0790889</v>
      </c>
      <c r="G33" s="35">
        <v>0.07824695</v>
      </c>
    </row>
    <row r="34" spans="1:7" ht="12">
      <c r="A34" s="21" t="s">
        <v>42</v>
      </c>
      <c r="B34" s="31">
        <v>0.01332714</v>
      </c>
      <c r="C34" s="15">
        <v>0.009411979</v>
      </c>
      <c r="D34" s="15">
        <v>0.009934859</v>
      </c>
      <c r="E34" s="15">
        <v>0.003639237</v>
      </c>
      <c r="F34" s="27">
        <v>-0.01135836</v>
      </c>
      <c r="G34" s="37">
        <v>0.005940807</v>
      </c>
    </row>
    <row r="35" spans="1:7" ht="12.75" thickBot="1">
      <c r="A35" s="22" t="s">
        <v>43</v>
      </c>
      <c r="B35" s="32">
        <v>0.000750349</v>
      </c>
      <c r="C35" s="16">
        <v>0.000109651</v>
      </c>
      <c r="D35" s="16">
        <v>0.004891772</v>
      </c>
      <c r="E35" s="16">
        <v>-0.001434092</v>
      </c>
      <c r="F35" s="28">
        <v>0.003028504</v>
      </c>
      <c r="G35" s="38">
        <v>0.00137093</v>
      </c>
    </row>
    <row r="36" spans="1:7" ht="12">
      <c r="A36" s="4" t="s">
        <v>44</v>
      </c>
      <c r="B36" s="3">
        <v>23.67859</v>
      </c>
      <c r="C36" s="3">
        <v>23.66943</v>
      </c>
      <c r="D36" s="3">
        <v>23.66943</v>
      </c>
      <c r="E36" s="3">
        <v>23.66028</v>
      </c>
      <c r="F36" s="3">
        <v>23.66028</v>
      </c>
      <c r="G36" s="3"/>
    </row>
    <row r="37" spans="1:6" ht="12">
      <c r="A37" s="4" t="s">
        <v>45</v>
      </c>
      <c r="B37" s="2">
        <v>0.1917521</v>
      </c>
      <c r="C37" s="2">
        <v>0.1556397</v>
      </c>
      <c r="D37" s="2">
        <v>0.1317342</v>
      </c>
      <c r="E37" s="2">
        <v>0.1225789</v>
      </c>
      <c r="F37" s="2">
        <v>0.1200358</v>
      </c>
    </row>
    <row r="38" spans="1:7" ht="12">
      <c r="A38" s="4" t="s">
        <v>53</v>
      </c>
      <c r="B38" s="2">
        <v>0</v>
      </c>
      <c r="C38" s="2">
        <v>-9.812521E-05</v>
      </c>
      <c r="D38" s="2">
        <v>1.421878E-05</v>
      </c>
      <c r="E38" s="2">
        <v>-0.0001623916</v>
      </c>
      <c r="F38" s="2">
        <v>0.0004434163</v>
      </c>
      <c r="G38" s="2">
        <v>0.0001350841</v>
      </c>
    </row>
    <row r="39" spans="1:7" ht="12.75" thickBot="1">
      <c r="A39" s="4" t="s">
        <v>54</v>
      </c>
      <c r="B39" s="2">
        <v>3.286055E-05</v>
      </c>
      <c r="C39" s="2">
        <v>-7.11645E-05</v>
      </c>
      <c r="D39" s="2">
        <v>1.685202E-05</v>
      </c>
      <c r="E39" s="2">
        <v>-6.262653E-05</v>
      </c>
      <c r="F39" s="2">
        <v>0.0001783485</v>
      </c>
      <c r="G39" s="2">
        <v>0.0008267901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3.117278</v>
      </c>
      <c r="F40" s="17" t="s">
        <v>48</v>
      </c>
      <c r="G40" s="8">
        <v>55.107064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0.003759</v>
      </c>
      <c r="D4">
        <v>0.003758</v>
      </c>
      <c r="E4">
        <v>0.003759</v>
      </c>
      <c r="F4">
        <v>0.002087</v>
      </c>
      <c r="G4">
        <v>0.011717</v>
      </c>
    </row>
    <row r="5" spans="1:7" ht="12.75">
      <c r="A5" t="s">
        <v>13</v>
      </c>
      <c r="B5">
        <v>-0.898695</v>
      </c>
      <c r="C5">
        <v>0.827562</v>
      </c>
      <c r="D5">
        <v>1.173331</v>
      </c>
      <c r="E5">
        <v>0.35033</v>
      </c>
      <c r="F5">
        <v>-3.264368</v>
      </c>
      <c r="G5">
        <v>6.498346</v>
      </c>
    </row>
    <row r="6" spans="1:7" ht="12.75">
      <c r="A6" t="s">
        <v>14</v>
      </c>
      <c r="B6" s="49">
        <v>0.5889836</v>
      </c>
      <c r="C6" s="49">
        <v>57.65143</v>
      </c>
      <c r="D6" s="49">
        <v>-8.340723</v>
      </c>
      <c r="E6" s="49">
        <v>95.49865</v>
      </c>
      <c r="F6" s="49">
        <v>-261.5181</v>
      </c>
      <c r="G6" s="49">
        <v>0.001015426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0.2033466</v>
      </c>
      <c r="C8" s="49">
        <v>0.08359226</v>
      </c>
      <c r="D8" s="49">
        <v>0.09050875</v>
      </c>
      <c r="E8" s="49">
        <v>-2.851959</v>
      </c>
      <c r="F8" s="49">
        <v>-2.800825</v>
      </c>
      <c r="G8" s="49">
        <v>-0.9888397</v>
      </c>
    </row>
    <row r="9" spans="1:7" ht="12.75">
      <c r="A9" t="s">
        <v>17</v>
      </c>
      <c r="B9" s="49">
        <v>0.9484819</v>
      </c>
      <c r="C9" s="49">
        <v>-0.879577</v>
      </c>
      <c r="D9" s="49">
        <v>-0.7780357</v>
      </c>
      <c r="E9" s="49">
        <v>0.03421421</v>
      </c>
      <c r="F9" s="49">
        <v>0.4899072</v>
      </c>
      <c r="G9" s="49">
        <v>-0.187797</v>
      </c>
    </row>
    <row r="10" spans="1:7" ht="12.75">
      <c r="A10" t="s">
        <v>18</v>
      </c>
      <c r="B10" s="49">
        <v>0.006148329</v>
      </c>
      <c r="C10" s="49">
        <v>-0.07776992</v>
      </c>
      <c r="D10" s="49">
        <v>-0.008095237</v>
      </c>
      <c r="E10" s="49">
        <v>1.399445</v>
      </c>
      <c r="F10" s="49">
        <v>-2.40867</v>
      </c>
      <c r="G10" s="49">
        <v>-0.004757849</v>
      </c>
    </row>
    <row r="11" spans="1:7" ht="12.75">
      <c r="A11" t="s">
        <v>19</v>
      </c>
      <c r="B11" s="49">
        <v>3.371866</v>
      </c>
      <c r="C11" s="49">
        <v>2.905802</v>
      </c>
      <c r="D11" s="49">
        <v>3.109329</v>
      </c>
      <c r="E11" s="49">
        <v>2.324896</v>
      </c>
      <c r="F11" s="49">
        <v>13.7102</v>
      </c>
      <c r="G11" s="49">
        <v>4.325335</v>
      </c>
    </row>
    <row r="12" spans="1:7" ht="12.75">
      <c r="A12" t="s">
        <v>20</v>
      </c>
      <c r="B12" s="49">
        <v>-0.3868332</v>
      </c>
      <c r="C12" s="49">
        <v>0.1894021</v>
      </c>
      <c r="D12" s="49">
        <v>0.09475487</v>
      </c>
      <c r="E12" s="49">
        <v>-0.1357992</v>
      </c>
      <c r="F12" s="49">
        <v>-0.6734565</v>
      </c>
      <c r="G12" s="49">
        <v>-0.1102435</v>
      </c>
    </row>
    <row r="13" spans="1:7" ht="12.75">
      <c r="A13" t="s">
        <v>21</v>
      </c>
      <c r="B13" s="49">
        <v>0.1141878</v>
      </c>
      <c r="C13" s="49">
        <v>-0.01039656</v>
      </c>
      <c r="D13" s="49">
        <v>0.01388954</v>
      </c>
      <c r="E13" s="49">
        <v>0.08471203</v>
      </c>
      <c r="F13" s="49">
        <v>0.1282086</v>
      </c>
      <c r="G13" s="49">
        <v>0.0548718</v>
      </c>
    </row>
    <row r="14" spans="1:7" ht="12.75">
      <c r="A14" t="s">
        <v>22</v>
      </c>
      <c r="B14" s="49">
        <v>-0.1407916</v>
      </c>
      <c r="C14" s="49">
        <v>-0.06517427</v>
      </c>
      <c r="D14" s="49">
        <v>0.01822903</v>
      </c>
      <c r="E14" s="49">
        <v>0.008818763</v>
      </c>
      <c r="F14" s="49">
        <v>0.2392212</v>
      </c>
      <c r="G14" s="49">
        <v>0.002390562</v>
      </c>
    </row>
    <row r="15" spans="1:7" ht="12.75">
      <c r="A15" t="s">
        <v>23</v>
      </c>
      <c r="B15" s="49">
        <v>-0.4368181</v>
      </c>
      <c r="C15" s="49">
        <v>-0.1504332</v>
      </c>
      <c r="D15" s="49">
        <v>-0.1239724</v>
      </c>
      <c r="E15" s="49">
        <v>-0.1626065</v>
      </c>
      <c r="F15" s="49">
        <v>-0.3870147</v>
      </c>
      <c r="G15" s="49">
        <v>-0.2200493</v>
      </c>
    </row>
    <row r="16" spans="1:7" ht="12.75">
      <c r="A16" t="s">
        <v>24</v>
      </c>
      <c r="B16" s="49">
        <v>-0.01348039</v>
      </c>
      <c r="C16" s="49">
        <v>0.03067013</v>
      </c>
      <c r="D16" s="49">
        <v>0.001080061</v>
      </c>
      <c r="E16" s="49">
        <v>-0.01277508</v>
      </c>
      <c r="F16" s="49">
        <v>-0.09625523</v>
      </c>
      <c r="G16" s="49">
        <v>-0.01024006</v>
      </c>
    </row>
    <row r="17" spans="1:7" ht="12.75">
      <c r="A17" t="s">
        <v>25</v>
      </c>
      <c r="B17" s="49">
        <v>-0.03415159</v>
      </c>
      <c r="C17" s="49">
        <v>-0.008435116</v>
      </c>
      <c r="D17" s="49">
        <v>-0.0217282</v>
      </c>
      <c r="E17" s="49">
        <v>-0.0257281</v>
      </c>
      <c r="F17" s="49">
        <v>-0.03438152</v>
      </c>
      <c r="G17" s="49">
        <v>-0.02298011</v>
      </c>
    </row>
    <row r="18" spans="1:7" ht="12.75">
      <c r="A18" t="s">
        <v>26</v>
      </c>
      <c r="B18" s="49">
        <v>0.0172493</v>
      </c>
      <c r="C18" s="49">
        <v>-0.006422731</v>
      </c>
      <c r="D18" s="49">
        <v>0.01530257</v>
      </c>
      <c r="E18" s="49">
        <v>-0.02325236</v>
      </c>
      <c r="F18" s="49">
        <v>0.04001016</v>
      </c>
      <c r="G18" s="49">
        <v>0.004380779</v>
      </c>
    </row>
    <row r="19" spans="1:7" ht="12.75">
      <c r="A19" t="s">
        <v>27</v>
      </c>
      <c r="B19" s="49">
        <v>-0.1958846</v>
      </c>
      <c r="C19" s="49">
        <v>-0.1893525</v>
      </c>
      <c r="D19" s="49">
        <v>-0.1917822</v>
      </c>
      <c r="E19" s="49">
        <v>-0.1800158</v>
      </c>
      <c r="F19" s="49">
        <v>-0.1314823</v>
      </c>
      <c r="G19" s="49">
        <v>-0.180908</v>
      </c>
    </row>
    <row r="20" spans="1:7" ht="12.75">
      <c r="A20" t="s">
        <v>28</v>
      </c>
      <c r="B20" s="49">
        <v>-0.005458328</v>
      </c>
      <c r="C20" s="49">
        <v>-0.004927475</v>
      </c>
      <c r="D20" s="49">
        <v>-0.005087921</v>
      </c>
      <c r="E20" s="49">
        <v>-0.006418513</v>
      </c>
      <c r="F20" s="49">
        <v>-0.002116776</v>
      </c>
      <c r="G20" s="49">
        <v>-0.005026276</v>
      </c>
    </row>
    <row r="21" spans="1:7" ht="12.75">
      <c r="A21" t="s">
        <v>29</v>
      </c>
      <c r="B21" s="49">
        <v>-19.33086</v>
      </c>
      <c r="C21" s="49">
        <v>41.95701</v>
      </c>
      <c r="D21" s="49">
        <v>-9.93258</v>
      </c>
      <c r="E21" s="49">
        <v>36.90607</v>
      </c>
      <c r="F21" s="49">
        <v>-103.208</v>
      </c>
      <c r="G21" s="49">
        <v>0.003798761</v>
      </c>
    </row>
    <row r="22" spans="1:7" ht="12.75">
      <c r="A22" t="s">
        <v>30</v>
      </c>
      <c r="B22" s="49">
        <v>-17.97391</v>
      </c>
      <c r="C22" s="49">
        <v>16.55125</v>
      </c>
      <c r="D22" s="49">
        <v>23.46666</v>
      </c>
      <c r="E22" s="49">
        <v>7.006595</v>
      </c>
      <c r="F22" s="49">
        <v>-65.28828</v>
      </c>
      <c r="G22" s="49">
        <v>0</v>
      </c>
    </row>
    <row r="23" spans="1:7" ht="12.75">
      <c r="A23" t="s">
        <v>31</v>
      </c>
      <c r="B23" s="49">
        <v>0.4419</v>
      </c>
      <c r="C23" s="49">
        <v>-2.599579</v>
      </c>
      <c r="D23" s="49">
        <v>0.5224671</v>
      </c>
      <c r="E23" s="49">
        <v>1.838255</v>
      </c>
      <c r="F23" s="49">
        <v>7.908108</v>
      </c>
      <c r="G23" s="49">
        <v>1.062485</v>
      </c>
    </row>
    <row r="24" spans="1:7" ht="12.75">
      <c r="A24" t="s">
        <v>32</v>
      </c>
      <c r="B24" s="49">
        <v>-3.435167</v>
      </c>
      <c r="C24" s="49">
        <v>-2.494087</v>
      </c>
      <c r="D24" s="49">
        <v>-3.787338</v>
      </c>
      <c r="E24" s="49">
        <v>-2.92472</v>
      </c>
      <c r="F24" s="49">
        <v>-0.6018015</v>
      </c>
      <c r="G24" s="49">
        <v>-2.792256</v>
      </c>
    </row>
    <row r="25" spans="1:7" ht="12.75">
      <c r="A25" t="s">
        <v>33</v>
      </c>
      <c r="B25" s="49">
        <v>-0.1773056</v>
      </c>
      <c r="C25" s="49">
        <v>-0.3245814</v>
      </c>
      <c r="D25" s="49">
        <v>0.3917462</v>
      </c>
      <c r="E25" s="49">
        <v>0.4285297</v>
      </c>
      <c r="F25" s="49">
        <v>-1.458546</v>
      </c>
      <c r="G25" s="49">
        <v>-0.1012291</v>
      </c>
    </row>
    <row r="26" spans="1:7" ht="12.75">
      <c r="A26" t="s">
        <v>34</v>
      </c>
      <c r="B26" s="49">
        <v>0.5188708</v>
      </c>
      <c r="C26" s="49">
        <v>0.7963576</v>
      </c>
      <c r="D26" s="49">
        <v>1.142981</v>
      </c>
      <c r="E26" s="49">
        <v>0.6958324</v>
      </c>
      <c r="F26" s="49">
        <v>0.7290406</v>
      </c>
      <c r="G26" s="49">
        <v>0.8063936</v>
      </c>
    </row>
    <row r="27" spans="1:7" ht="12.75">
      <c r="A27" t="s">
        <v>35</v>
      </c>
      <c r="B27" s="49">
        <v>-0.09694146</v>
      </c>
      <c r="C27" s="49">
        <v>-0.3917402</v>
      </c>
      <c r="D27" s="49">
        <v>-0.01968206</v>
      </c>
      <c r="E27" s="49">
        <v>0.3550108</v>
      </c>
      <c r="F27" s="49">
        <v>0.4559796</v>
      </c>
      <c r="G27" s="49">
        <v>0.0332795</v>
      </c>
    </row>
    <row r="28" spans="1:7" ht="12.75">
      <c r="A28" t="s">
        <v>36</v>
      </c>
      <c r="B28" s="49">
        <v>-0.4034121</v>
      </c>
      <c r="C28" s="49">
        <v>-0.5346125</v>
      </c>
      <c r="D28" s="49">
        <v>-0.5050931</v>
      </c>
      <c r="E28" s="49">
        <v>-0.5286983</v>
      </c>
      <c r="F28" s="49">
        <v>0.003822261</v>
      </c>
      <c r="G28" s="49">
        <v>-0.4351921</v>
      </c>
    </row>
    <row r="29" spans="1:7" ht="12.75">
      <c r="A29" t="s">
        <v>37</v>
      </c>
      <c r="B29" s="49">
        <v>-0.1093726</v>
      </c>
      <c r="C29" s="49">
        <v>0.07712522</v>
      </c>
      <c r="D29" s="49">
        <v>0.0106769</v>
      </c>
      <c r="E29" s="49">
        <v>0.09360285</v>
      </c>
      <c r="F29" s="49">
        <v>-0.1647717</v>
      </c>
      <c r="G29" s="49">
        <v>0.005806516</v>
      </c>
    </row>
    <row r="30" spans="1:7" ht="12.75">
      <c r="A30" t="s">
        <v>38</v>
      </c>
      <c r="B30" s="49">
        <v>0.1635774</v>
      </c>
      <c r="C30" s="49">
        <v>0.1617997</v>
      </c>
      <c r="D30" s="49">
        <v>0.1796927</v>
      </c>
      <c r="E30" s="49">
        <v>0.05344397</v>
      </c>
      <c r="F30" s="49">
        <v>0.3840265</v>
      </c>
      <c r="G30" s="49">
        <v>0.1699688</v>
      </c>
    </row>
    <row r="31" spans="1:7" ht="12.75">
      <c r="A31" t="s">
        <v>39</v>
      </c>
      <c r="B31" s="49">
        <v>-0.007197399</v>
      </c>
      <c r="C31" s="49">
        <v>0.006217704</v>
      </c>
      <c r="D31" s="49">
        <v>0.002130494</v>
      </c>
      <c r="E31" s="49">
        <v>0.02110972</v>
      </c>
      <c r="F31" s="49">
        <v>0.01212884</v>
      </c>
      <c r="G31" s="49">
        <v>0.007664779</v>
      </c>
    </row>
    <row r="32" spans="1:7" ht="12.75">
      <c r="A32" t="s">
        <v>40</v>
      </c>
      <c r="B32" s="49">
        <v>-0.02339207</v>
      </c>
      <c r="C32" s="49">
        <v>-0.06001036</v>
      </c>
      <c r="D32" s="49">
        <v>-0.01647722</v>
      </c>
      <c r="E32" s="49">
        <v>-0.03723729</v>
      </c>
      <c r="F32" s="49">
        <v>0.004799256</v>
      </c>
      <c r="G32" s="49">
        <v>-0.03010571</v>
      </c>
    </row>
    <row r="33" spans="1:7" ht="12.75">
      <c r="A33" t="s">
        <v>41</v>
      </c>
      <c r="B33" s="49">
        <v>0.07878584</v>
      </c>
      <c r="C33" s="49">
        <v>0.06915089</v>
      </c>
      <c r="D33" s="49">
        <v>0.08330907</v>
      </c>
      <c r="E33" s="49">
        <v>0.0814916</v>
      </c>
      <c r="F33" s="49">
        <v>0.0790889</v>
      </c>
      <c r="G33" s="49">
        <v>0.07824695</v>
      </c>
    </row>
    <row r="34" spans="1:7" ht="12.75">
      <c r="A34" t="s">
        <v>42</v>
      </c>
      <c r="B34" s="49">
        <v>0.01332714</v>
      </c>
      <c r="C34" s="49">
        <v>0.009411979</v>
      </c>
      <c r="D34" s="49">
        <v>0.009934859</v>
      </c>
      <c r="E34" s="49">
        <v>0.003639237</v>
      </c>
      <c r="F34" s="49">
        <v>-0.01135836</v>
      </c>
      <c r="G34" s="49">
        <v>0.005940807</v>
      </c>
    </row>
    <row r="35" spans="1:7" ht="12.75">
      <c r="A35" t="s">
        <v>43</v>
      </c>
      <c r="B35" s="49">
        <v>0.000750349</v>
      </c>
      <c r="C35" s="49">
        <v>0.000109651</v>
      </c>
      <c r="D35" s="49">
        <v>0.004891772</v>
      </c>
      <c r="E35" s="49">
        <v>-0.001434092</v>
      </c>
      <c r="F35" s="49">
        <v>0.003028504</v>
      </c>
      <c r="G35" s="49">
        <v>0.00137093</v>
      </c>
    </row>
    <row r="36" spans="1:6" ht="12.75">
      <c r="A36" t="s">
        <v>44</v>
      </c>
      <c r="B36" s="49">
        <v>23.67859</v>
      </c>
      <c r="C36" s="49">
        <v>23.66943</v>
      </c>
      <c r="D36" s="49">
        <v>23.66943</v>
      </c>
      <c r="E36" s="49">
        <v>23.66028</v>
      </c>
      <c r="F36" s="49">
        <v>23.66028</v>
      </c>
    </row>
    <row r="37" spans="1:6" ht="12.75">
      <c r="A37" t="s">
        <v>45</v>
      </c>
      <c r="B37" s="49">
        <v>0.1917521</v>
      </c>
      <c r="C37" s="49">
        <v>0.1556397</v>
      </c>
      <c r="D37" s="49">
        <v>0.1317342</v>
      </c>
      <c r="E37" s="49">
        <v>0.1225789</v>
      </c>
      <c r="F37" s="49">
        <v>0.1200358</v>
      </c>
    </row>
    <row r="38" spans="1:7" ht="12.75">
      <c r="A38" t="s">
        <v>55</v>
      </c>
      <c r="B38" s="49">
        <v>0</v>
      </c>
      <c r="C38" s="49">
        <v>-9.812521E-05</v>
      </c>
      <c r="D38" s="49">
        <v>1.421878E-05</v>
      </c>
      <c r="E38" s="49">
        <v>-0.0001623916</v>
      </c>
      <c r="F38" s="49">
        <v>0.0004434163</v>
      </c>
      <c r="G38" s="49">
        <v>0.0001350841</v>
      </c>
    </row>
    <row r="39" spans="1:7" ht="12.75">
      <c r="A39" t="s">
        <v>56</v>
      </c>
      <c r="B39" s="49">
        <v>3.286055E-05</v>
      </c>
      <c r="C39" s="49">
        <v>-7.11645E-05</v>
      </c>
      <c r="D39" s="49">
        <v>1.685202E-05</v>
      </c>
      <c r="E39" s="49">
        <v>-6.262653E-05</v>
      </c>
      <c r="F39" s="49">
        <v>0.0001783485</v>
      </c>
      <c r="G39" s="49">
        <v>0.0008267901</v>
      </c>
    </row>
    <row r="40" spans="2:7" ht="12.75">
      <c r="B40" t="s">
        <v>46</v>
      </c>
      <c r="C40">
        <v>-0.003759</v>
      </c>
      <c r="D40" t="s">
        <v>47</v>
      </c>
      <c r="E40">
        <v>3.117278</v>
      </c>
      <c r="F40" t="s">
        <v>48</v>
      </c>
      <c r="G40">
        <v>55.107064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-1.0603353879018618E-06</v>
      </c>
      <c r="C50">
        <f>-0.017/(C7*C7+C22*C22)*(C21*C22+C6*C7)</f>
        <v>-9.812521715547585E-05</v>
      </c>
      <c r="D50">
        <f>-0.017/(D7*D7+D22*D22)*(D21*D22+D6*D7)</f>
        <v>1.4218775160684568E-05</v>
      </c>
      <c r="E50">
        <f>-0.017/(E7*E7+E22*E22)*(E21*E22+E6*E7)</f>
        <v>-0.00016239158487865702</v>
      </c>
      <c r="F50">
        <f>-0.017/(F7*F7+F22*F22)*(F21*F22+F6*F7)</f>
        <v>0.00044341636273730105</v>
      </c>
      <c r="G50">
        <f>(B50*B$4+C50*C$4+D50*D$4+E50*E$4+F50*F$4)/SUM(B$4:F$4)</f>
        <v>-1.8157001005694045E-07</v>
      </c>
    </row>
    <row r="51" spans="1:7" ht="12.75">
      <c r="A51" t="s">
        <v>59</v>
      </c>
      <c r="B51">
        <f>-0.017/(B7*B7+B22*B22)*(B21*B7-B6*B22)</f>
        <v>3.2860556162716806E-05</v>
      </c>
      <c r="C51">
        <f>-0.017/(C7*C7+C22*C22)*(C21*C7-C6*C22)</f>
        <v>-7.116450749995555E-05</v>
      </c>
      <c r="D51">
        <f>-0.017/(D7*D7+D22*D22)*(D21*D7-D6*D22)</f>
        <v>1.685201928376878E-05</v>
      </c>
      <c r="E51">
        <f>-0.017/(E7*E7+E22*E22)*(E21*E7-E6*E22)</f>
        <v>-6.262653779333472E-05</v>
      </c>
      <c r="F51">
        <f>-0.017/(F7*F7+F22*F22)*(F21*F7-F6*F22)</f>
        <v>0.00017834858916469746</v>
      </c>
      <c r="G51">
        <f>(B51*B$4+C51*C$4+D51*D$4+E51*E$4+F51*F$4)/SUM(B$4:F$4)</f>
        <v>4.450197016136925E-07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9999.998266271134</v>
      </c>
      <c r="C62">
        <f>C7+(2/0.017)*(C8*C50-C23*C51)</f>
        <v>9999.977270556717</v>
      </c>
      <c r="D62">
        <f>D7+(2/0.017)*(D8*D50-D23*D51)</f>
        <v>9999.999115564462</v>
      </c>
      <c r="E62">
        <f>E7+(2/0.017)*(E8*E50-E23*E51)</f>
        <v>10000.068030316264</v>
      </c>
      <c r="F62">
        <f>F7+(2/0.017)*(F8*F50-F23*F51)</f>
        <v>9999.687960995421</v>
      </c>
    </row>
    <row r="63" spans="1:6" ht="12.75">
      <c r="A63" t="s">
        <v>67</v>
      </c>
      <c r="B63">
        <f>B8+(3/0.017)*(B9*B50-B24*B51)</f>
        <v>0.22308938633090417</v>
      </c>
      <c r="C63">
        <f>C8+(3/0.017)*(C9*C50-C24*C51)</f>
        <v>0.06750135607875066</v>
      </c>
      <c r="D63">
        <f>D8+(3/0.017)*(D9*D50-D24*D51)</f>
        <v>0.09981961676321137</v>
      </c>
      <c r="E63">
        <f>E8+(3/0.017)*(E9*E50-E24*E51)</f>
        <v>-2.8852627389533283</v>
      </c>
      <c r="F63">
        <f>F8+(3/0.017)*(F9*F50-F24*F51)</f>
        <v>-2.743549120496762</v>
      </c>
    </row>
    <row r="64" spans="1:6" ht="12.75">
      <c r="A64" t="s">
        <v>68</v>
      </c>
      <c r="B64">
        <f>B9+(4/0.017)*(B10*B50-B25*B51)</f>
        <v>0.949851274431988</v>
      </c>
      <c r="C64">
        <f>C9+(4/0.017)*(C10*C50-C25*C51)</f>
        <v>-0.8832164082791724</v>
      </c>
      <c r="D64">
        <f>D9+(4/0.017)*(D10*D50-D25*D51)</f>
        <v>-0.7796161279697691</v>
      </c>
      <c r="E64">
        <f>E9+(4/0.017)*(E10*E50-E25*E51)</f>
        <v>-0.012943615893622529</v>
      </c>
      <c r="F64">
        <f>F9+(4/0.017)*(F10*F50-F25*F51)</f>
        <v>0.2998097719758489</v>
      </c>
    </row>
    <row r="65" spans="1:6" ht="12.75">
      <c r="A65" t="s">
        <v>69</v>
      </c>
      <c r="B65">
        <f>B10+(5/0.017)*(B11*B50-B26*B51)</f>
        <v>8.194902715973583E-05</v>
      </c>
      <c r="C65">
        <f>C10+(5/0.017)*(C11*C50-C26*C51)</f>
        <v>-0.14496405407734397</v>
      </c>
      <c r="D65">
        <f>D10+(5/0.017)*(D11*D50-D26*D51)</f>
        <v>-0.0007572040298191585</v>
      </c>
      <c r="E65">
        <f>E10+(5/0.017)*(E11*E50-E26*E51)</f>
        <v>1.3012197141112873</v>
      </c>
      <c r="F65">
        <f>F10+(5/0.017)*(F11*F50-F26*F51)</f>
        <v>-0.6588748076625999</v>
      </c>
    </row>
    <row r="66" spans="1:6" ht="12.75">
      <c r="A66" t="s">
        <v>70</v>
      </c>
      <c r="B66">
        <f>B11+(6/0.017)*(B12*B50-B27*B51)</f>
        <v>3.3731350787842356</v>
      </c>
      <c r="C66">
        <f>C11+(6/0.017)*(C12*C50-C27*C51)</f>
        <v>2.8894032515553634</v>
      </c>
      <c r="D66">
        <f>D11+(6/0.017)*(D12*D50-D27*D51)</f>
        <v>3.1099215814046732</v>
      </c>
      <c r="E66">
        <f>E11+(6/0.017)*(E12*E50-E27*E51)</f>
        <v>2.340526262798763</v>
      </c>
      <c r="F66">
        <f>F11+(6/0.017)*(F12*F50-F27*F51)</f>
        <v>13.576101782338938</v>
      </c>
    </row>
    <row r="67" spans="1:6" ht="12.75">
      <c r="A67" t="s">
        <v>71</v>
      </c>
      <c r="B67">
        <f>B12+(7/0.017)*(B13*B50-B28*B51)</f>
        <v>-0.3814245599867682</v>
      </c>
      <c r="C67">
        <f>C12+(7/0.017)*(C13*C50-C28*C51)</f>
        <v>0.1741564003584088</v>
      </c>
      <c r="D67">
        <f>D12+(7/0.017)*(D13*D50-D28*D51)</f>
        <v>0.09834106507961808</v>
      </c>
      <c r="E67">
        <f>E12+(7/0.017)*(E13*E50-E28*E51)</f>
        <v>-0.15509740318432183</v>
      </c>
      <c r="F67">
        <f>F12+(7/0.017)*(F13*F50-F28*F51)</f>
        <v>-0.6503284603771703</v>
      </c>
    </row>
    <row r="68" spans="1:6" ht="12.75">
      <c r="A68" t="s">
        <v>72</v>
      </c>
      <c r="B68">
        <f>B13+(8/0.017)*(B14*B50-B29*B51)</f>
        <v>0.1159493674262408</v>
      </c>
      <c r="C68">
        <f>C13+(8/0.017)*(C14*C50-C29*C51)</f>
        <v>-0.004804175202905723</v>
      </c>
      <c r="D68">
        <f>D13+(8/0.017)*(D14*D50-D29*D51)</f>
        <v>0.013926842190247767</v>
      </c>
      <c r="E68">
        <f>E13+(8/0.017)*(E14*E50-E29*E51)</f>
        <v>0.08679670271663509</v>
      </c>
      <c r="F68">
        <f>F13+(8/0.017)*(F14*F50-F29*F51)</f>
        <v>0.19195513864608058</v>
      </c>
    </row>
    <row r="69" spans="1:6" ht="12.75">
      <c r="A69" t="s">
        <v>73</v>
      </c>
      <c r="B69">
        <f>B14+(9/0.017)*(B15*B50-B30*B51)</f>
        <v>-0.1433921079912533</v>
      </c>
      <c r="C69">
        <f>C14+(9/0.017)*(C15*C50-C30*C51)</f>
        <v>-0.05126361250389394</v>
      </c>
      <c r="D69">
        <f>D14+(9/0.017)*(D15*D50-D30*D51)</f>
        <v>0.015692660309085508</v>
      </c>
      <c r="E69">
        <f>E14+(9/0.017)*(E15*E50-E30*E51)</f>
        <v>0.024570318440142333</v>
      </c>
      <c r="F69">
        <f>F14+(9/0.017)*(F15*F50-F30*F51)</f>
        <v>0.11210984025349882</v>
      </c>
    </row>
    <row r="70" spans="1:6" ht="12.75">
      <c r="A70" t="s">
        <v>74</v>
      </c>
      <c r="B70">
        <f>B15+(10/0.017)*(B16*B50-B31*B51)</f>
        <v>-0.43667056807727955</v>
      </c>
      <c r="C70">
        <f>C15+(10/0.017)*(C16*C50-C31*C51)</f>
        <v>-0.15194321960205656</v>
      </c>
      <c r="D70">
        <f>D15+(10/0.017)*(D16*D50-D31*D51)</f>
        <v>-0.12398448587144302</v>
      </c>
      <c r="E70">
        <f>E15+(10/0.017)*(E16*E50-E31*E51)</f>
        <v>-0.16060850343203625</v>
      </c>
      <c r="F70">
        <f>F15+(10/0.017)*(F16*F50-F31*F51)</f>
        <v>-0.4133937032254392</v>
      </c>
    </row>
    <row r="71" spans="1:6" ht="12.75">
      <c r="A71" t="s">
        <v>75</v>
      </c>
      <c r="B71">
        <f>B16+(11/0.017)*(B17*B50-B32*B51)</f>
        <v>-0.012959579749194088</v>
      </c>
      <c r="C71">
        <f>C16+(11/0.017)*(C17*C50-C32*C51)</f>
        <v>0.028442364624958975</v>
      </c>
      <c r="D71">
        <f>D16+(11/0.017)*(D17*D50-D32*D51)</f>
        <v>0.0010598249074177445</v>
      </c>
      <c r="E71">
        <f>E16+(11/0.017)*(E17*E50-E32*E51)</f>
        <v>-0.011580619515322806</v>
      </c>
      <c r="F71">
        <f>F16+(11/0.017)*(F17*F50-F32*F51)</f>
        <v>-0.10667369822850704</v>
      </c>
    </row>
    <row r="72" spans="1:6" ht="12.75">
      <c r="A72" t="s">
        <v>76</v>
      </c>
      <c r="B72">
        <f>B17+(12/0.017)*(B18*B50-B33*B51)</f>
        <v>-0.03599199228001414</v>
      </c>
      <c r="C72">
        <f>C17+(12/0.017)*(C18*C50-C33*C51)</f>
        <v>-0.004516536538254253</v>
      </c>
      <c r="D72">
        <f>D17+(12/0.017)*(D18*D50-D33*D51)</f>
        <v>-0.022565618060194498</v>
      </c>
      <c r="E72">
        <f>E17+(12/0.017)*(E18*E50-E33*E51)</f>
        <v>-0.019460200451899952</v>
      </c>
      <c r="F72">
        <f>F17+(12/0.017)*(F18*F50-F33*F51)</f>
        <v>-0.03181509702154145</v>
      </c>
    </row>
    <row r="73" spans="1:6" ht="12.75">
      <c r="A73" t="s">
        <v>77</v>
      </c>
      <c r="B73">
        <f>B18+(13/0.017)*(B19*B50-B34*B51)</f>
        <v>0.017073238813603876</v>
      </c>
      <c r="C73">
        <f>C18+(13/0.017)*(C19*C50-C34*C51)</f>
        <v>0.008297898553551359</v>
      </c>
      <c r="D73">
        <f>D18+(13/0.017)*(D19*D50-D34*D51)</f>
        <v>0.013089258504592792</v>
      </c>
      <c r="E73">
        <f>E18+(13/0.017)*(E19*E50-E34*E51)</f>
        <v>-0.0007233876221562525</v>
      </c>
      <c r="F73">
        <f>F18+(13/0.017)*(F19*F50-F34*F51)</f>
        <v>-0.003024164984613449</v>
      </c>
    </row>
    <row r="74" spans="1:6" ht="12.75">
      <c r="A74" t="s">
        <v>78</v>
      </c>
      <c r="B74">
        <f>B19+(14/0.017)*(B20*B50-B35*B51)</f>
        <v>-0.19590013936350972</v>
      </c>
      <c r="C74">
        <f>C19+(14/0.017)*(C20*C50-C35*C51)</f>
        <v>-0.18894788944744642</v>
      </c>
      <c r="D74">
        <f>D19+(14/0.017)*(D20*D50-D35*D51)</f>
        <v>-0.19190966608066717</v>
      </c>
      <c r="E74">
        <f>E19+(14/0.017)*(E20*E50-E35*E51)</f>
        <v>-0.17923138800322588</v>
      </c>
      <c r="F74">
        <f>F19+(14/0.017)*(F20*F50-F35*F51)</f>
        <v>-0.1327000879661535</v>
      </c>
    </row>
    <row r="75" spans="1:6" ht="12.75">
      <c r="A75" t="s">
        <v>79</v>
      </c>
      <c r="B75" s="49">
        <f>B20</f>
        <v>-0.005458328</v>
      </c>
      <c r="C75" s="49">
        <f>C20</f>
        <v>-0.004927475</v>
      </c>
      <c r="D75" s="49">
        <f>D20</f>
        <v>-0.005087921</v>
      </c>
      <c r="E75" s="49">
        <f>E20</f>
        <v>-0.006418513</v>
      </c>
      <c r="F75" s="49">
        <f>F20</f>
        <v>-0.002116776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-17.973178997628015</v>
      </c>
      <c r="C82">
        <f>C22+(2/0.017)*(C8*C51+C23*C50)</f>
        <v>16.58056005316166</v>
      </c>
      <c r="D82">
        <f>D22+(2/0.017)*(D8*D51+D23*D50)</f>
        <v>23.467713423226368</v>
      </c>
      <c r="E82">
        <f>E22+(2/0.017)*(E8*E51+E23*E50)</f>
        <v>6.992488079439697</v>
      </c>
      <c r="F82">
        <f>F22+(2/0.017)*(F8*F51+F23*F50)</f>
        <v>-64.93450808255923</v>
      </c>
    </row>
    <row r="83" spans="1:6" ht="12.75">
      <c r="A83" t="s">
        <v>82</v>
      </c>
      <c r="B83">
        <f>B23+(3/0.017)*(B9*B51+B24*B50)</f>
        <v>0.44804295386077464</v>
      </c>
      <c r="C83">
        <f>C23+(3/0.017)*(C9*C51+C24*C50)</f>
        <v>-2.545344736618893</v>
      </c>
      <c r="D83">
        <f>D23+(3/0.017)*(D9*D51+D24*D50)</f>
        <v>0.5106501388059922</v>
      </c>
      <c r="E83">
        <f>E23+(3/0.017)*(E9*E51+E24*E50)</f>
        <v>1.9216915644607067</v>
      </c>
      <c r="F83">
        <f>F23+(3/0.017)*(F9*F51+F24*F50)</f>
        <v>7.876436051597961</v>
      </c>
    </row>
    <row r="84" spans="1:6" ht="12.75">
      <c r="A84" t="s">
        <v>83</v>
      </c>
      <c r="B84">
        <f>B24+(4/0.017)*(B10*B51+B25*B50)</f>
        <v>-3.4350752256676316</v>
      </c>
      <c r="C84">
        <f>C24+(4/0.017)*(C10*C51+C25*C50)</f>
        <v>-2.4852907462553553</v>
      </c>
      <c r="D84">
        <f>D24+(4/0.017)*(D10*D51+D25*D50)</f>
        <v>-3.7860594752828653</v>
      </c>
      <c r="E84">
        <f>E24+(4/0.017)*(E10*E51+E25*E50)</f>
        <v>-2.9617157676077106</v>
      </c>
      <c r="F84">
        <f>F24+(4/0.017)*(F10*F51+F25*F50)</f>
        <v>-0.855054690227852</v>
      </c>
    </row>
    <row r="85" spans="1:6" ht="12.75">
      <c r="A85" t="s">
        <v>84</v>
      </c>
      <c r="B85">
        <f>B25+(5/0.017)*(B11*B51+B26*B50)</f>
        <v>-0.14487877206024521</v>
      </c>
      <c r="C85">
        <f>C25+(5/0.017)*(C11*C51+C26*C50)</f>
        <v>-0.40838514431052925</v>
      </c>
      <c r="D85">
        <f>D25+(5/0.017)*(D11*D51+D26*D50)</f>
        <v>0.41193745356456346</v>
      </c>
      <c r="E85">
        <f>E25+(5/0.017)*(E11*E51+E26*E50)</f>
        <v>0.35247160780720815</v>
      </c>
      <c r="F85">
        <f>F25+(5/0.017)*(F11*F51+F26*F50)</f>
        <v>-0.644292071086572</v>
      </c>
    </row>
    <row r="86" spans="1:6" ht="12.75">
      <c r="A86" t="s">
        <v>85</v>
      </c>
      <c r="B86">
        <f>B26+(6/0.017)*(B12*B51+B27*B50)</f>
        <v>0.5144206481293139</v>
      </c>
      <c r="C86">
        <f>C26+(6/0.017)*(C12*C51+C27*C50)</f>
        <v>0.8051673241273785</v>
      </c>
      <c r="D86">
        <f>D26+(6/0.017)*(D12*D51+D27*D50)</f>
        <v>1.1434458080390466</v>
      </c>
      <c r="E86">
        <f>E26+(6/0.017)*(E12*E51+E27*E50)</f>
        <v>0.6784867060953169</v>
      </c>
      <c r="F86">
        <f>F26+(6/0.017)*(F12*F51+F27*F50)</f>
        <v>0.7580095879090404</v>
      </c>
    </row>
    <row r="87" spans="1:6" ht="12.75">
      <c r="A87" t="s">
        <v>86</v>
      </c>
      <c r="B87">
        <f>B27+(7/0.017)*(B13*B51+B28*B50)</f>
        <v>-0.09522027251860328</v>
      </c>
      <c r="C87">
        <f>C27+(7/0.017)*(C13*C51+C28*C50)</f>
        <v>-0.3698347978764483</v>
      </c>
      <c r="D87">
        <f>D27+(7/0.017)*(D13*D51+D28*D50)</f>
        <v>-0.02254289347043138</v>
      </c>
      <c r="E87">
        <f>E27+(7/0.017)*(E13*E51+E28*E50)</f>
        <v>0.38817883152818505</v>
      </c>
      <c r="F87">
        <f>F27+(7/0.017)*(F13*F51+F28*F50)</f>
        <v>0.4660928195289315</v>
      </c>
    </row>
    <row r="88" spans="1:6" ht="12.75">
      <c r="A88" t="s">
        <v>87</v>
      </c>
      <c r="B88">
        <f>B28+(8/0.017)*(B14*B51+B29*B50)</f>
        <v>-0.4055346970074315</v>
      </c>
      <c r="C88">
        <f>C28+(8/0.017)*(C14*C51+C29*C50)</f>
        <v>-0.5359912454750329</v>
      </c>
      <c r="D88">
        <f>D28+(8/0.017)*(D14*D51+D29*D50)</f>
        <v>-0.5048770960444247</v>
      </c>
      <c r="E88">
        <f>E28+(8/0.017)*(E14*E51+E29*E50)</f>
        <v>-0.5361112900023384</v>
      </c>
      <c r="F88">
        <f>F28+(8/0.017)*(F14*F51+F29*F50)</f>
        <v>-0.010482541060120386</v>
      </c>
    </row>
    <row r="89" spans="1:6" ht="12.75">
      <c r="A89" t="s">
        <v>88</v>
      </c>
      <c r="B89">
        <f>B29+(9/0.017)*(B15*B51+B30*B50)</f>
        <v>-0.11706364667790588</v>
      </c>
      <c r="C89">
        <f>C29+(9/0.017)*(C15*C51+C30*C50)</f>
        <v>0.07438756500135665</v>
      </c>
      <c r="D89">
        <f>D29+(9/0.017)*(D15*D51+D30*D50)</f>
        <v>0.01092351314204419</v>
      </c>
      <c r="E89">
        <f>E29+(9/0.017)*(E15*E51+E30*E50)</f>
        <v>0.09439941942027413</v>
      </c>
      <c r="F89">
        <f>F29+(9/0.017)*(F15*F51+F30*F50)</f>
        <v>-0.11116340747978604</v>
      </c>
    </row>
    <row r="90" spans="1:6" ht="12.75">
      <c r="A90" t="s">
        <v>89</v>
      </c>
      <c r="B90">
        <f>B30+(10/0.017)*(B16*B51+B31*B50)</f>
        <v>0.16332131679068837</v>
      </c>
      <c r="C90">
        <f>C30+(10/0.017)*(C16*C51+C31*C50)</f>
        <v>0.16015691279316582</v>
      </c>
      <c r="D90">
        <f>D30+(10/0.017)*(D16*D51+D31*D50)</f>
        <v>0.17972122601409815</v>
      </c>
      <c r="E90">
        <f>E30+(10/0.017)*(E16*E51+E31*E50)</f>
        <v>0.05189809831958129</v>
      </c>
      <c r="F90">
        <f>F30+(10/0.017)*(F16*F51+F31*F50)</f>
        <v>0.3770918774392937</v>
      </c>
    </row>
    <row r="91" spans="1:6" ht="12.75">
      <c r="A91" t="s">
        <v>90</v>
      </c>
      <c r="B91">
        <f>B31+(11/0.017)*(B17*B51+B32*B50)</f>
        <v>-0.007907505165756577</v>
      </c>
      <c r="C91">
        <f>C31+(11/0.017)*(C17*C51+C32*C50)</f>
        <v>0.01041634607686212</v>
      </c>
      <c r="D91">
        <f>D31+(11/0.017)*(D17*D51+D32*D50)</f>
        <v>0.0017419675735057699</v>
      </c>
      <c r="E91">
        <f>E31+(11/0.017)*(E17*E51+E32*E50)</f>
        <v>0.026065080472562084</v>
      </c>
      <c r="F91">
        <f>F31+(11/0.017)*(F17*F51+F32*F50)</f>
        <v>0.009538128446723573</v>
      </c>
    </row>
    <row r="92" spans="1:6" ht="12.75">
      <c r="A92" t="s">
        <v>91</v>
      </c>
      <c r="B92">
        <f>B32+(12/0.017)*(B18*B51+B33*B50)</f>
        <v>-0.023050929639623546</v>
      </c>
      <c r="C92">
        <f>C32+(12/0.017)*(C18*C51+C33*C50)</f>
        <v>-0.0644774486654057</v>
      </c>
      <c r="D92">
        <f>D32+(12/0.017)*(D18*D51+D33*D50)</f>
        <v>-0.015459032607124504</v>
      </c>
      <c r="E92">
        <f>E32+(12/0.017)*(E18*E51+E33*E50)</f>
        <v>-0.04555070313598118</v>
      </c>
      <c r="F92">
        <f>F32+(12/0.017)*(F18*F51+F33*F50)</f>
        <v>0.03459106867704561</v>
      </c>
    </row>
    <row r="93" spans="1:6" ht="12.75">
      <c r="A93" t="s">
        <v>92</v>
      </c>
      <c r="B93">
        <f>B33+(13/0.017)*(B19*B51+B34*B50)</f>
        <v>0.07385271612986194</v>
      </c>
      <c r="C93">
        <f>C33+(13/0.017)*(C19*C51+C34*C50)</f>
        <v>0.07874919141181873</v>
      </c>
      <c r="D93">
        <f>D33+(13/0.017)*(D19*D51+D34*D50)</f>
        <v>0.08094562732458685</v>
      </c>
      <c r="E93">
        <f>E33+(13/0.017)*(E19*E51+E34*E50)</f>
        <v>0.08966078840546696</v>
      </c>
      <c r="F93">
        <f>F33+(13/0.017)*(F19*F51+F34*F50)</f>
        <v>0.05730536176594856</v>
      </c>
    </row>
    <row r="94" spans="1:6" ht="12.75">
      <c r="A94" t="s">
        <v>93</v>
      </c>
      <c r="B94">
        <f>B34+(14/0.017)*(B20*B51+B35*B50)</f>
        <v>0.013178773504967583</v>
      </c>
      <c r="C94">
        <f>C34+(14/0.017)*(C20*C51+C35*C50)</f>
        <v>0.009691898132217552</v>
      </c>
      <c r="D94">
        <f>D34+(14/0.017)*(D20*D51+D35*D50)</f>
        <v>0.009921528746328623</v>
      </c>
      <c r="E94">
        <f>E34+(14/0.017)*(E20*E51+E35*E50)</f>
        <v>0.00416205771035214</v>
      </c>
      <c r="F94">
        <f>F34+(14/0.017)*(F20*F51+F35*F50)</f>
        <v>-0.010563354175851325</v>
      </c>
    </row>
    <row r="95" spans="1:6" ht="12.75">
      <c r="A95" t="s">
        <v>94</v>
      </c>
      <c r="B95" s="49">
        <f>B35</f>
        <v>0.000750349</v>
      </c>
      <c r="C95" s="49">
        <f>C35</f>
        <v>0.000109651</v>
      </c>
      <c r="D95" s="49">
        <f>D35</f>
        <v>0.004891772</v>
      </c>
      <c r="E95" s="49">
        <f>E35</f>
        <v>-0.001434092</v>
      </c>
      <c r="F95" s="49">
        <f>F35</f>
        <v>0.003028504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0.22308942500856174</v>
      </c>
      <c r="C103">
        <f>C63*10000/C62</f>
        <v>0.06750150950592383</v>
      </c>
      <c r="D103">
        <f>D63*10000/D62</f>
        <v>0.0998196255916138</v>
      </c>
      <c r="E103">
        <f>E63*10000/E62</f>
        <v>-2.8852431105531973</v>
      </c>
      <c r="F103">
        <f>F63*10000/F62</f>
        <v>-2.743634732601851</v>
      </c>
      <c r="G103">
        <f>AVERAGE(C103:E103)</f>
        <v>-0.9059739918185533</v>
      </c>
      <c r="H103">
        <f>STDEV(C103:E103)</f>
        <v>1.7141735030151681</v>
      </c>
      <c r="I103">
        <f>(B103*B4+C103*C4+D103*D4+E103*E4+F103*F4)/SUM(B4:F4)</f>
        <v>-0.9880387797077832</v>
      </c>
      <c r="K103">
        <f>(LN(H103)+LN(H123))/2-LN(K114*K115^3)</f>
        <v>-3.19624429539583</v>
      </c>
    </row>
    <row r="104" spans="1:11" ht="12.75">
      <c r="A104" t="s">
        <v>68</v>
      </c>
      <c r="B104">
        <f>B64*10000/B62</f>
        <v>0.9498514391104739</v>
      </c>
      <c r="C104">
        <f>C64*10000/C62</f>
        <v>-0.8832184157854611</v>
      </c>
      <c r="D104">
        <f>D64*10000/D62</f>
        <v>-0.7796161969217961</v>
      </c>
      <c r="E104">
        <f>E64*10000/E62</f>
        <v>-0.012943527838393287</v>
      </c>
      <c r="F104">
        <f>F64*10000/F62</f>
        <v>0.29981912750205886</v>
      </c>
      <c r="G104">
        <f>AVERAGE(C104:E104)</f>
        <v>-0.5585927135152168</v>
      </c>
      <c r="H104">
        <f>STDEV(C104:E104)</f>
        <v>0.4753768298000063</v>
      </c>
      <c r="I104">
        <f>(B104*B4+C104*C4+D104*D4+E104*E4+F104*F4)/SUM(B4:F4)</f>
        <v>-0.22554777214396735</v>
      </c>
      <c r="K104">
        <f>(LN(H104)+LN(H124))/2-LN(K114*K115^4)</f>
        <v>-3.8682659598584967</v>
      </c>
    </row>
    <row r="105" spans="1:11" ht="12.75">
      <c r="A105" t="s">
        <v>69</v>
      </c>
      <c r="B105">
        <f>B65*10000/B62</f>
        <v>8.194904136747769E-05</v>
      </c>
      <c r="C105">
        <f>C65*10000/C62</f>
        <v>-0.1449643835733174</v>
      </c>
      <c r="D105">
        <f>D65*10000/D62</f>
        <v>-0.0007572040967889798</v>
      </c>
      <c r="E105">
        <f>E65*10000/E62</f>
        <v>1.301210861932641</v>
      </c>
      <c r="F105">
        <f>F65*10000/F62</f>
        <v>-0.6588953677680679</v>
      </c>
      <c r="G105">
        <f>AVERAGE(C105:E105)</f>
        <v>0.38516309142084487</v>
      </c>
      <c r="H105">
        <f>STDEV(C105:E105)</f>
        <v>0.7965905887266483</v>
      </c>
      <c r="I105">
        <f>(B105*B4+C105*C4+D105*D4+E105*E4+F105*F4)/SUM(B4:F4)</f>
        <v>0.18998756322282112</v>
      </c>
      <c r="K105">
        <f>(LN(H105)+LN(H125))/2-LN(K114*K115^5)</f>
        <v>-3.200714699398035</v>
      </c>
    </row>
    <row r="106" spans="1:11" ht="12.75">
      <c r="A106" t="s">
        <v>70</v>
      </c>
      <c r="B106">
        <f>B66*10000/B62</f>
        <v>3.3731356635945025</v>
      </c>
      <c r="C106">
        <f>C66*10000/C62</f>
        <v>2.8894098190230237</v>
      </c>
      <c r="D106">
        <f>D66*10000/D62</f>
        <v>3.1099218564572144</v>
      </c>
      <c r="E106">
        <f>E66*10000/E62</f>
        <v>2.340510340232896</v>
      </c>
      <c r="F106">
        <f>F66*10000/F62</f>
        <v>13.576525422886798</v>
      </c>
      <c r="G106">
        <f>AVERAGE(C106:E106)</f>
        <v>2.779947338571045</v>
      </c>
      <c r="H106">
        <f>STDEV(C106:E106)</f>
        <v>0.3962133848000009</v>
      </c>
      <c r="I106">
        <f>(B106*B4+C106*C4+D106*D4+E106*E4+F106*F4)/SUM(B4:F4)</f>
        <v>4.307878249204782</v>
      </c>
      <c r="K106">
        <f>(LN(H106)+LN(H126))/2-LN(K114*K115^6)</f>
        <v>-3.280296936209809</v>
      </c>
    </row>
    <row r="107" spans="1:11" ht="12.75">
      <c r="A107" t="s">
        <v>71</v>
      </c>
      <c r="B107">
        <f>B67*10000/B62</f>
        <v>-0.3814246261154567</v>
      </c>
      <c r="C107">
        <f>C67*10000/C62</f>
        <v>0.17415679620711097</v>
      </c>
      <c r="D107">
        <f>D67*10000/D62</f>
        <v>0.09834107377725212</v>
      </c>
      <c r="E107">
        <f>E67*10000/E62</f>
        <v>-0.15509634805896083</v>
      </c>
      <c r="F107">
        <f>F67*10000/F62</f>
        <v>-0.6503487537949466</v>
      </c>
      <c r="G107">
        <f>AVERAGE(C107:E107)</f>
        <v>0.039133840641800755</v>
      </c>
      <c r="H107">
        <f>STDEV(C107:E107)</f>
        <v>0.17242688477711485</v>
      </c>
      <c r="I107">
        <f>(B107*B4+C107*C4+D107*D4+E107*E4+F107*F4)/SUM(B4:F4)</f>
        <v>-0.11384616791036203</v>
      </c>
      <c r="K107">
        <f>(LN(H107)+LN(H127))/2-LN(K114*K115^7)</f>
        <v>-2.8767090123934254</v>
      </c>
    </row>
    <row r="108" spans="1:9" ht="12.75">
      <c r="A108" t="s">
        <v>72</v>
      </c>
      <c r="B108">
        <f>B68*10000/B62</f>
        <v>0.11594938752872083</v>
      </c>
      <c r="C108">
        <f>C68*10000/C62</f>
        <v>-0.004804186122553323</v>
      </c>
      <c r="D108">
        <f>D68*10000/D62</f>
        <v>0.013926843421987294</v>
      </c>
      <c r="E108">
        <f>E68*10000/E62</f>
        <v>0.08679611223993847</v>
      </c>
      <c r="F108">
        <f>F68*10000/F62</f>
        <v>0.19196112858202863</v>
      </c>
      <c r="G108">
        <f>AVERAGE(C108:E108)</f>
        <v>0.031972923179790814</v>
      </c>
      <c r="H108">
        <f>STDEV(C108:E108)</f>
        <v>0.0483931752522309</v>
      </c>
      <c r="I108">
        <f>(B108*B4+C108*C4+D108*D4+E108*E4+F108*F4)/SUM(B4:F4)</f>
        <v>0.06550048753892732</v>
      </c>
    </row>
    <row r="109" spans="1:9" ht="12.75">
      <c r="A109" t="s">
        <v>73</v>
      </c>
      <c r="B109">
        <f>B69*10000/B62</f>
        <v>-0.14339213285156127</v>
      </c>
      <c r="C109">
        <f>C69*10000/C62</f>
        <v>-0.051263729023496074</v>
      </c>
      <c r="D109">
        <f>D69*10000/D62</f>
        <v>0.015692661697000277</v>
      </c>
      <c r="E109">
        <f>E69*10000/E62</f>
        <v>0.02457015128862605</v>
      </c>
      <c r="F109">
        <f>F69*10000/F62</f>
        <v>0.11211333862695734</v>
      </c>
      <c r="G109">
        <f>AVERAGE(C109:E109)</f>
        <v>-0.0036669720126232506</v>
      </c>
      <c r="H109">
        <f>STDEV(C109:E109)</f>
        <v>0.041458303315818526</v>
      </c>
      <c r="I109">
        <f>(B109*B4+C109*C4+D109*D4+E109*E4+F109*F4)/SUM(B4:F4)</f>
        <v>-0.00843139858200454</v>
      </c>
    </row>
    <row r="110" spans="1:11" ht="12.75">
      <c r="A110" t="s">
        <v>74</v>
      </c>
      <c r="B110">
        <f>B70*10000/B62</f>
        <v>-0.4366706437841296</v>
      </c>
      <c r="C110">
        <f>C70*10000/C62</f>
        <v>-0.15194356496132078</v>
      </c>
      <c r="D110">
        <f>D70*10000/D62</f>
        <v>-0.12398449683707255</v>
      </c>
      <c r="E110">
        <f>E70*10000/E62</f>
        <v>-0.16060741081474106</v>
      </c>
      <c r="F110">
        <f>F70*10000/F62</f>
        <v>-0.4134066031239317</v>
      </c>
      <c r="G110">
        <f>AVERAGE(C110:E110)</f>
        <v>-0.14551182420437814</v>
      </c>
      <c r="H110">
        <f>STDEV(C110:E110)</f>
        <v>0.01913987784515127</v>
      </c>
      <c r="I110">
        <f>(B110*B4+C110*C4+D110*D4+E110*E4+F110*F4)/SUM(B4:F4)</f>
        <v>-0.223445851776978</v>
      </c>
      <c r="K110">
        <f>EXP(AVERAGE(K103:K107))</f>
        <v>0.03746132615673644</v>
      </c>
    </row>
    <row r="111" spans="1:9" ht="12.75">
      <c r="A111" t="s">
        <v>75</v>
      </c>
      <c r="B111">
        <f>B71*10000/B62</f>
        <v>-0.012959581996034229</v>
      </c>
      <c r="C111">
        <f>C71*10000/C62</f>
        <v>0.028442429273017274</v>
      </c>
      <c r="D111">
        <f>D71*10000/D62</f>
        <v>0.001059825001152434</v>
      </c>
      <c r="E111">
        <f>E71*10000/E62</f>
        <v>-0.01158054073253795</v>
      </c>
      <c r="F111">
        <f>F71*10000/F62</f>
        <v>-0.10667702696783771</v>
      </c>
      <c r="G111">
        <f>AVERAGE(C111:E111)</f>
        <v>0.005973904513877252</v>
      </c>
      <c r="H111">
        <f>STDEV(C111:E111)</f>
        <v>0.020458999611648408</v>
      </c>
      <c r="I111">
        <f>(B111*B4+C111*C4+D111*D4+E111*E4+F111*F4)/SUM(B4:F4)</f>
        <v>-0.011813303576250501</v>
      </c>
    </row>
    <row r="112" spans="1:9" ht="12.75">
      <c r="A112" t="s">
        <v>76</v>
      </c>
      <c r="B112">
        <f>B72*10000/B62</f>
        <v>-0.03599199852005082</v>
      </c>
      <c r="C112">
        <f>C72*10000/C62</f>
        <v>-0.004516546804113694</v>
      </c>
      <c r="D112">
        <f>D72*10000/D62</f>
        <v>-0.02256562005597813</v>
      </c>
      <c r="E112">
        <f>E72*10000/E62</f>
        <v>-0.019460068064441456</v>
      </c>
      <c r="F112">
        <f>F72*10000/F62</f>
        <v>-0.031816089807640766</v>
      </c>
      <c r="G112">
        <f>AVERAGE(C112:E112)</f>
        <v>-0.01551407830817776</v>
      </c>
      <c r="H112">
        <f>STDEV(C112:E112)</f>
        <v>0.009649890552757352</v>
      </c>
      <c r="I112">
        <f>(B112*B4+C112*C4+D112*D4+E112*E4+F112*F4)/SUM(B4:F4)</f>
        <v>-0.020655601634698616</v>
      </c>
    </row>
    <row r="113" spans="1:9" ht="12.75">
      <c r="A113" t="s">
        <v>77</v>
      </c>
      <c r="B113">
        <f>B73*10000/B62</f>
        <v>0.017073241773641088</v>
      </c>
      <c r="C113">
        <f>C73*10000/C62</f>
        <v>0.008297917414255682</v>
      </c>
      <c r="D113">
        <f>D73*10000/D62</f>
        <v>0.013089259662253433</v>
      </c>
      <c r="E113">
        <f>E73*10000/E62</f>
        <v>-0.0007233827009608598</v>
      </c>
      <c r="F113">
        <f>F73*10000/F62</f>
        <v>-0.0030242593533012685</v>
      </c>
      <c r="G113">
        <f>AVERAGE(C113:E113)</f>
        <v>0.006887931458516085</v>
      </c>
      <c r="H113">
        <f>STDEV(C113:E113)</f>
        <v>0.007013438355047596</v>
      </c>
      <c r="I113">
        <f>(B113*B4+C113*C4+D113*D4+E113*E4+F113*F4)/SUM(B4:F4)</f>
        <v>0.007038090074858242</v>
      </c>
    </row>
    <row r="114" spans="1:11" ht="12.75">
      <c r="A114" t="s">
        <v>78</v>
      </c>
      <c r="B114">
        <f>B74*10000/B62</f>
        <v>-0.19590017332728826</v>
      </c>
      <c r="C114">
        <f>C74*10000/C62</f>
        <v>-0.18894831891645622</v>
      </c>
      <c r="D114">
        <f>D74*10000/D62</f>
        <v>-0.19190968305384154</v>
      </c>
      <c r="E114">
        <f>E74*10000/E62</f>
        <v>-0.17923016869471983</v>
      </c>
      <c r="F114">
        <f>F74*10000/F62</f>
        <v>-0.13270422885570107</v>
      </c>
      <c r="G114">
        <f>AVERAGE(C114:E114)</f>
        <v>-0.1866960568883392</v>
      </c>
      <c r="H114">
        <f>STDEV(C114:E114)</f>
        <v>0.006633026027256695</v>
      </c>
      <c r="I114">
        <f>(B114*B4+C114*C4+D114*D4+E114*E4+F114*F4)/SUM(B4:F4)</f>
        <v>-0.18081660425823498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-0.005458328946326246</v>
      </c>
      <c r="C115">
        <f>C75*10000/C62</f>
        <v>-0.00492748619990181</v>
      </c>
      <c r="D115">
        <f>D75*10000/D62</f>
        <v>-0.005087921449993853</v>
      </c>
      <c r="E115">
        <f>E75*10000/E62</f>
        <v>-0.006418469334950121</v>
      </c>
      <c r="F115">
        <f>F75*10000/F62</f>
        <v>-0.0021168420537287292</v>
      </c>
      <c r="G115">
        <f>AVERAGE(C115:E115)</f>
        <v>-0.005477958994948595</v>
      </c>
      <c r="H115">
        <f>STDEV(C115:E115)</f>
        <v>0.0008184464809047441</v>
      </c>
      <c r="I115">
        <f>(B115*B4+C115*C4+D115*D4+E115*E4+F115*F4)/SUM(B4:F4)</f>
        <v>-0.005026204486867657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-17.97318211369048</v>
      </c>
      <c r="C122">
        <f>C82*10000/C62</f>
        <v>16.58059773993725</v>
      </c>
      <c r="D122">
        <f>D82*10000/D62</f>
        <v>23.467715498794526</v>
      </c>
      <c r="E122">
        <f>E82*10000/E62</f>
        <v>6.992440509645764</v>
      </c>
      <c r="F122">
        <f>F82*10000/F62</f>
        <v>-64.93653435571335</v>
      </c>
      <c r="G122">
        <f>AVERAGE(C122:E122)</f>
        <v>15.68025124945918</v>
      </c>
      <c r="H122">
        <f>STDEV(C122:E122)</f>
        <v>8.27445704225992</v>
      </c>
      <c r="I122">
        <f>(B122*B4+C122*C4+D122*D4+E122*E4+F122*F4)/SUM(B4:F4)</f>
        <v>0.039989790919090495</v>
      </c>
    </row>
    <row r="123" spans="1:9" ht="12.75">
      <c r="A123" t="s">
        <v>82</v>
      </c>
      <c r="B123">
        <f>B83*10000/B62</f>
        <v>0.44804303153928837</v>
      </c>
      <c r="C123">
        <f>C83*10000/C62</f>
        <v>-2.545350522058926</v>
      </c>
      <c r="D123">
        <f>D83*10000/D62</f>
        <v>0.5106501839697092</v>
      </c>
      <c r="E123">
        <f>E83*10000/E62</f>
        <v>1.921678491221155</v>
      </c>
      <c r="F123">
        <f>F83*10000/F62</f>
        <v>7.876681834793871</v>
      </c>
      <c r="G123">
        <f>AVERAGE(C123:E123)</f>
        <v>-0.0376739489560205</v>
      </c>
      <c r="H123">
        <f>STDEV(C123:E123)</f>
        <v>2.283436350641959</v>
      </c>
      <c r="I123">
        <f>(B123*B4+C123*C4+D123*D4+E123*E4+F123*F4)/SUM(B4:F4)</f>
        <v>1.0897119074557224</v>
      </c>
    </row>
    <row r="124" spans="1:9" ht="12.75">
      <c r="A124" t="s">
        <v>83</v>
      </c>
      <c r="B124">
        <f>B84*10000/B62</f>
        <v>-3.4350758212166426</v>
      </c>
      <c r="C124">
        <f>C84*10000/C62</f>
        <v>-2.485296395195701</v>
      </c>
      <c r="D124">
        <f>D84*10000/D62</f>
        <v>-3.78605981013545</v>
      </c>
      <c r="E124">
        <f>E84*10000/E62</f>
        <v>-2.961695619098746</v>
      </c>
      <c r="F124">
        <f>F84*10000/F62</f>
        <v>-0.8550813721018704</v>
      </c>
      <c r="G124">
        <f>AVERAGE(C124:E124)</f>
        <v>-3.077683941476632</v>
      </c>
      <c r="H124">
        <f>STDEV(C124:E124)</f>
        <v>0.6580929521028616</v>
      </c>
      <c r="I124">
        <f>(B124*B4+C124*C4+D124*D4+E124*E4+F124*F4)/SUM(B4:F4)</f>
        <v>-2.832508933080992</v>
      </c>
    </row>
    <row r="125" spans="1:9" ht="12.75">
      <c r="A125" t="s">
        <v>84</v>
      </c>
      <c r="B125">
        <f>B85*10000/B62</f>
        <v>-0.1448787971783005</v>
      </c>
      <c r="C125">
        <f>C85*10000/C62</f>
        <v>-0.4083860725493366</v>
      </c>
      <c r="D125">
        <f>D85*10000/D62</f>
        <v>0.411937489997779</v>
      </c>
      <c r="E125">
        <f>E85*10000/E62</f>
        <v>0.3524692099480255</v>
      </c>
      <c r="F125">
        <f>F85*10000/F62</f>
        <v>-0.64431217613958</v>
      </c>
      <c r="G125">
        <f>AVERAGE(C125:E125)</f>
        <v>0.11867354246548929</v>
      </c>
      <c r="H125">
        <f>STDEV(C125:E125)</f>
        <v>0.45741447005719155</v>
      </c>
      <c r="I125">
        <f>(B125*B4+C125*C4+D125*D4+E125*E4+F125*F4)/SUM(B4:F4)</f>
        <v>-0.021409647995346837</v>
      </c>
    </row>
    <row r="126" spans="1:9" ht="12.75">
      <c r="A126" t="s">
        <v>85</v>
      </c>
      <c r="B126">
        <f>B86*10000/B62</f>
        <v>0.514420737315922</v>
      </c>
      <c r="C126">
        <f>C86*10000/C62</f>
        <v>0.8051691542320408</v>
      </c>
      <c r="D126">
        <f>D86*10000/D62</f>
        <v>1.1434459091694664</v>
      </c>
      <c r="E126">
        <f>E86*10000/E62</f>
        <v>0.6784820903601982</v>
      </c>
      <c r="F126">
        <f>F86*10000/F62</f>
        <v>0.758033241502852</v>
      </c>
      <c r="G126">
        <f>AVERAGE(C126:E126)</f>
        <v>0.8756990512539019</v>
      </c>
      <c r="H126">
        <f>STDEV(C126:E126)</f>
        <v>0.24037197836033253</v>
      </c>
      <c r="I126">
        <f>(B126*B4+C126*C4+D126*D4+E126*E4+F126*F4)/SUM(B4:F4)</f>
        <v>0.8076639896259936</v>
      </c>
    </row>
    <row r="127" spans="1:9" ht="12.75">
      <c r="A127" t="s">
        <v>86</v>
      </c>
      <c r="B127">
        <f>B87*10000/B62</f>
        <v>-0.09522028902721966</v>
      </c>
      <c r="C127">
        <f>C87*10000/C62</f>
        <v>-0.3698356384922652</v>
      </c>
      <c r="D127">
        <f>D87*10000/D62</f>
        <v>-0.022542895464205168</v>
      </c>
      <c r="E127">
        <f>E87*10000/E62</f>
        <v>0.3881761907532827</v>
      </c>
      <c r="F127">
        <f>F87*10000/F62</f>
        <v>0.46610736389671725</v>
      </c>
      <c r="G127">
        <f>AVERAGE(C127:E127)</f>
        <v>-0.0014007810677292287</v>
      </c>
      <c r="H127">
        <f>STDEV(C127:E127)</f>
        <v>0.37944792141993694</v>
      </c>
      <c r="I127">
        <f>(B127*B4+C127*C4+D127*D4+E127*E4+F127*F4)/SUM(B4:F4)</f>
        <v>0.047462637405923803</v>
      </c>
    </row>
    <row r="128" spans="1:9" ht="12.75">
      <c r="A128" t="s">
        <v>87</v>
      </c>
      <c r="B128">
        <f>B88*10000/B62</f>
        <v>-0.4055347673161647</v>
      </c>
      <c r="C128">
        <f>C88*10000/C62</f>
        <v>-0.5359924637560634</v>
      </c>
      <c r="D128">
        <f>D88*10000/D62</f>
        <v>-0.5048771406975532</v>
      </c>
      <c r="E128">
        <f>E88*10000/E62</f>
        <v>-0.5361076428450889</v>
      </c>
      <c r="F128">
        <f>F88*10000/F62</f>
        <v>-0.010482868166495166</v>
      </c>
      <c r="G128">
        <f>AVERAGE(C128:E128)</f>
        <v>-0.5256590824329018</v>
      </c>
      <c r="H128">
        <f>STDEV(C128:E128)</f>
        <v>0.017997781620919685</v>
      </c>
      <c r="I128">
        <f>(B128*B4+C128*C4+D128*D4+E128*E4+F128*F4)/SUM(B4:F4)</f>
        <v>-0.4394591990392177</v>
      </c>
    </row>
    <row r="129" spans="1:9" ht="12.75">
      <c r="A129" t="s">
        <v>88</v>
      </c>
      <c r="B129">
        <f>B89*10000/B62</f>
        <v>-0.11706366697357173</v>
      </c>
      <c r="C129">
        <f>C89*10000/C62</f>
        <v>0.07438773408053492</v>
      </c>
      <c r="D129">
        <f>D89*10000/D62</f>
        <v>0.010923514108158597</v>
      </c>
      <c r="E129">
        <f>E89*10000/E62</f>
        <v>0.09439877722240719</v>
      </c>
      <c r="F129">
        <f>F89*10000/F62</f>
        <v>-0.11116687631992894</v>
      </c>
      <c r="G129">
        <f>AVERAGE(C129:E129)</f>
        <v>0.05990334180370024</v>
      </c>
      <c r="H129">
        <f>STDEV(C129:E129)</f>
        <v>0.043581855200532475</v>
      </c>
      <c r="I129">
        <f>(B129*B4+C129*C4+D129*D4+E129*E4+F129*F4)/SUM(B4:F4)</f>
        <v>0.011437809691667744</v>
      </c>
    </row>
    <row r="130" spans="1:9" ht="12.75">
      <c r="A130" t="s">
        <v>89</v>
      </c>
      <c r="B130">
        <f>B90*10000/B62</f>
        <v>0.1633213451061814</v>
      </c>
      <c r="C130">
        <f>C90*10000/C62</f>
        <v>0.1601572768217398</v>
      </c>
      <c r="D130">
        <f>D90*10000/D62</f>
        <v>0.17972124190928349</v>
      </c>
      <c r="E130">
        <f>E90*10000/E62</f>
        <v>0.05189774525757896</v>
      </c>
      <c r="F130">
        <f>F90*10000/F62</f>
        <v>0.37710364454388035</v>
      </c>
      <c r="G130">
        <f>AVERAGE(C130:E130)</f>
        <v>0.13059208799620073</v>
      </c>
      <c r="H130">
        <f>STDEV(C130:E130)</f>
        <v>0.06884974122525384</v>
      </c>
      <c r="I130">
        <f>(B130*B4+C130*C4+D130*D4+E130*E4+F130*F4)/SUM(B4:F4)</f>
        <v>0.16825314840860847</v>
      </c>
    </row>
    <row r="131" spans="1:9" ht="12.75">
      <c r="A131" t="s">
        <v>90</v>
      </c>
      <c r="B131">
        <f>B91*10000/B62</f>
        <v>-0.007907506536703812</v>
      </c>
      <c r="C131">
        <f>C91*10000/C62</f>
        <v>0.01041636975269067</v>
      </c>
      <c r="D131">
        <f>D91*10000/D62</f>
        <v>0.0017419677275715862</v>
      </c>
      <c r="E131">
        <f>E91*10000/E62</f>
        <v>0.0260649031522016</v>
      </c>
      <c r="F131">
        <f>F91*10000/F62</f>
        <v>0.009538426082821586</v>
      </c>
      <c r="G131">
        <f>AVERAGE(C131:E131)</f>
        <v>0.012741080210821286</v>
      </c>
      <c r="H131">
        <f>STDEV(C131:E131)</f>
        <v>0.012326982840634068</v>
      </c>
      <c r="I131">
        <f>(B131*B4+C131*C4+D131*D4+E131*E4+F131*F4)/SUM(B4:F4)</f>
        <v>0.009324757441185836</v>
      </c>
    </row>
    <row r="132" spans="1:9" ht="12.75">
      <c r="A132" t="s">
        <v>91</v>
      </c>
      <c r="B132">
        <f>B92*10000/B62</f>
        <v>-0.02305093363603045</v>
      </c>
      <c r="C132">
        <f>C92*10000/C62</f>
        <v>-0.06447759521939005</v>
      </c>
      <c r="D132">
        <f>D92*10000/D62</f>
        <v>-0.015459033974376408</v>
      </c>
      <c r="E132">
        <f>E92*10000/E62</f>
        <v>-0.045550393255215274</v>
      </c>
      <c r="F132">
        <f>F92*10000/F62</f>
        <v>0.03459214808699114</v>
      </c>
      <c r="G132">
        <f>AVERAGE(C132:E132)</f>
        <v>-0.04182900748299392</v>
      </c>
      <c r="H132">
        <f>STDEV(C132:E132)</f>
        <v>0.024720262350591195</v>
      </c>
      <c r="I132">
        <f>(B132*B4+C132*C4+D132*D4+E132*E4+F132*F4)/SUM(B4:F4)</f>
        <v>-0.028904810059449493</v>
      </c>
    </row>
    <row r="133" spans="1:9" ht="12.75">
      <c r="A133" t="s">
        <v>92</v>
      </c>
      <c r="B133">
        <f>B93*10000/B62</f>
        <v>0.07385272893392274</v>
      </c>
      <c r="C133">
        <f>C93*10000/C62</f>
        <v>0.07874937040475355</v>
      </c>
      <c r="D133">
        <f>D93*10000/D62</f>
        <v>0.08094563448370642</v>
      </c>
      <c r="E133">
        <f>E93*10000/E62</f>
        <v>0.08966017844443736</v>
      </c>
      <c r="F133">
        <f>F93*10000/F62</f>
        <v>0.057307149972551825</v>
      </c>
      <c r="G133">
        <f>AVERAGE(C133:E133)</f>
        <v>0.08311839444429911</v>
      </c>
      <c r="H133">
        <f>STDEV(C133:E133)</f>
        <v>0.005770796947084003</v>
      </c>
      <c r="I133">
        <f>(B133*B4+C133*C4+D133*D4+E133*E4+F133*F4)/SUM(B4:F4)</f>
        <v>0.07832960533472809</v>
      </c>
    </row>
    <row r="134" spans="1:9" ht="12.75">
      <c r="A134" t="s">
        <v>93</v>
      </c>
      <c r="B134">
        <f>B94*10000/B62</f>
        <v>0.013178775789809985</v>
      </c>
      <c r="C134">
        <f>C94*10000/C62</f>
        <v>0.009691920161412513</v>
      </c>
      <c r="D134">
        <f>D94*10000/D62</f>
        <v>0.009921529623823961</v>
      </c>
      <c r="E134">
        <f>E94*10000/E62</f>
        <v>0.00416202939593453</v>
      </c>
      <c r="F134">
        <f>F94*10000/F62</f>
        <v>-0.010563683803989213</v>
      </c>
      <c r="G134">
        <f>AVERAGE(C134:E134)</f>
        <v>0.007925159727057</v>
      </c>
      <c r="H134">
        <f>STDEV(C134:E134)</f>
        <v>0.0032609879703960373</v>
      </c>
      <c r="I134">
        <f>(B134*B4+C134*C4+D134*D4+E134*E4+F134*F4)/SUM(B4:F4)</f>
        <v>0.006216069596801451</v>
      </c>
    </row>
    <row r="135" spans="1:9" ht="12.75">
      <c r="A135" t="s">
        <v>94</v>
      </c>
      <c r="B135">
        <f>B95*10000/B62</f>
        <v>0.0007503491300901947</v>
      </c>
      <c r="C135">
        <f>C95*10000/C62</f>
        <v>0.00010965124923118502</v>
      </c>
      <c r="D135">
        <f>D95*10000/D62</f>
        <v>0.004891772432645739</v>
      </c>
      <c r="E135">
        <f>E95*10000/E62</f>
        <v>-0.00143408224389314</v>
      </c>
      <c r="F135">
        <f>F95*10000/F62</f>
        <v>0.0030285985040862484</v>
      </c>
      <c r="G135">
        <f>AVERAGE(C135:E135)</f>
        <v>0.0011891138126612613</v>
      </c>
      <c r="H135">
        <f>STDEV(C135:E135)</f>
        <v>0.003298187216723374</v>
      </c>
      <c r="I135">
        <f>(B135*B4+C135*C4+D135*D4+E135*E4+F135*F4)/SUM(B4:F4)</f>
        <v>0.0013710540482073869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2005-08-31T06:26:35Z</cp:lastPrinted>
  <dcterms:created xsi:type="dcterms:W3CDTF">2005-08-31T06:26:35Z</dcterms:created>
  <dcterms:modified xsi:type="dcterms:W3CDTF">2005-08-31T10:33:36Z</dcterms:modified>
  <cp:category/>
  <cp:version/>
  <cp:contentType/>
  <cp:contentStatus/>
</cp:coreProperties>
</file>