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<sst xmlns="http://schemas.openxmlformats.org/spreadsheetml/2006/main" count="204" uniqueCount="98">
  <si>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18/08/2005       07:35:18</t>
  </si>
  <si>
    <t>LISSNER</t>
  </si>
  <si>
    <t>HCMQAP657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</si>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</sst>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-0.003758</v>
      </c>
      <c r="D4" s="12">
        <v>-0.003756</v>
      </c>
      <c r="E4" s="12">
        <v>-0.003757</v>
      </c>
      <c r="F4" s="24">
        <v>-0.002084</v>
      </c>
      <c r="G4" s="34">
        <v>-0.01171</v>
      </c>
    </row>
    <row r="5" spans="1:7" ht="12.75" thickBot="1">
      <c r="A5" s="44" t="s">
        <v>13</v>
      </c>
      <c r="B5" s="45">
        <v>-3.312693</v>
      </c>
      <c r="C5" s="46">
        <v>-0.468405</v>
      </c>
      <c r="D5" s="46">
        <v>1.218867</v>
      </c>
      <c r="E5" s="46">
        <v>1.459323</v>
      </c>
      <c r="F5" s="47">
        <v>-0.366191</v>
      </c>
      <c r="G5" s="48">
        <v>9.437435</v>
      </c>
    </row>
    <row r="6" spans="1:7" ht="12.75" thickTop="1">
      <c r="A6" s="6" t="s">
        <v>14</v>
      </c>
      <c r="B6" s="39">
        <v>75.98328</v>
      </c>
      <c r="C6" s="40">
        <v>-29.71086</v>
      </c>
      <c r="D6" s="40">
        <v>-35.04609</v>
      </c>
      <c r="E6" s="40">
        <v>122.4943</v>
      </c>
      <c r="F6" s="41">
        <v>-186.5123</v>
      </c>
      <c r="G6" s="42">
        <v>-0.0005002827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2.508512</v>
      </c>
      <c r="C8" s="13">
        <v>-1.554614</v>
      </c>
      <c r="D8" s="13">
        <v>-0.4653108</v>
      </c>
      <c r="E8" s="13">
        <v>1.984869</v>
      </c>
      <c r="F8" s="25">
        <v>-0.9277643</v>
      </c>
      <c r="G8" s="35">
        <v>0.2307596</v>
      </c>
    </row>
    <row r="9" spans="1:7" ht="12">
      <c r="A9" s="20" t="s">
        <v>17</v>
      </c>
      <c r="B9" s="29">
        <v>0.6519369</v>
      </c>
      <c r="C9" s="13">
        <v>0.8273981</v>
      </c>
      <c r="D9" s="13">
        <v>1.229475</v>
      </c>
      <c r="E9" s="13">
        <v>-0.000482784</v>
      </c>
      <c r="F9" s="25">
        <v>-1.441489</v>
      </c>
      <c r="G9" s="35">
        <v>0.3967607</v>
      </c>
    </row>
    <row r="10" spans="1:7" ht="12">
      <c r="A10" s="20" t="s">
        <v>18</v>
      </c>
      <c r="B10" s="29">
        <v>0.3602977</v>
      </c>
      <c r="C10" s="13">
        <v>0.120913</v>
      </c>
      <c r="D10" s="13">
        <v>-0.2209725</v>
      </c>
      <c r="E10" s="13">
        <v>-0.6583097</v>
      </c>
      <c r="F10" s="25">
        <v>-1.390471</v>
      </c>
      <c r="G10" s="35">
        <v>-0.3158663</v>
      </c>
    </row>
    <row r="11" spans="1:7" ht="12">
      <c r="A11" s="21" t="s">
        <v>19</v>
      </c>
      <c r="B11" s="31">
        <v>3.022628</v>
      </c>
      <c r="C11" s="15">
        <v>2.014902</v>
      </c>
      <c r="D11" s="15">
        <v>2.577847</v>
      </c>
      <c r="E11" s="15">
        <v>2.185795</v>
      </c>
      <c r="F11" s="27">
        <v>13.60831</v>
      </c>
      <c r="G11" s="37">
        <v>3.884411</v>
      </c>
    </row>
    <row r="12" spans="1:7" ht="12">
      <c r="A12" s="20" t="s">
        <v>20</v>
      </c>
      <c r="B12" s="29">
        <v>0.2354849</v>
      </c>
      <c r="C12" s="13">
        <v>-0.3908658</v>
      </c>
      <c r="D12" s="13">
        <v>-0.236022</v>
      </c>
      <c r="E12" s="13">
        <v>-0.4177271</v>
      </c>
      <c r="F12" s="25">
        <v>-0.4031062</v>
      </c>
      <c r="G12" s="35">
        <v>-0.271055</v>
      </c>
    </row>
    <row r="13" spans="1:7" ht="12">
      <c r="A13" s="20" t="s">
        <v>21</v>
      </c>
      <c r="B13" s="29">
        <v>0.06582792</v>
      </c>
      <c r="C13" s="13">
        <v>-0.08967394</v>
      </c>
      <c r="D13" s="13">
        <v>0.03105449</v>
      </c>
      <c r="E13" s="13">
        <v>0.005906507</v>
      </c>
      <c r="F13" s="25">
        <v>-0.142614</v>
      </c>
      <c r="G13" s="35">
        <v>-0.02219087</v>
      </c>
    </row>
    <row r="14" spans="1:7" ht="12">
      <c r="A14" s="20" t="s">
        <v>22</v>
      </c>
      <c r="B14" s="29">
        <v>0.01702266</v>
      </c>
      <c r="C14" s="13">
        <v>0.05562871</v>
      </c>
      <c r="D14" s="13">
        <v>0.00597982</v>
      </c>
      <c r="E14" s="13">
        <v>-0.06271822</v>
      </c>
      <c r="F14" s="25">
        <v>0.2013182</v>
      </c>
      <c r="G14" s="35">
        <v>0.02906355</v>
      </c>
    </row>
    <row r="15" spans="1:7" ht="12">
      <c r="A15" s="21" t="s">
        <v>23</v>
      </c>
      <c r="B15" s="31">
        <v>-0.3589312</v>
      </c>
      <c r="C15" s="15">
        <v>-0.09981382</v>
      </c>
      <c r="D15" s="15">
        <v>-0.05473214</v>
      </c>
      <c r="E15" s="15">
        <v>-0.1258405</v>
      </c>
      <c r="F15" s="27">
        <v>-0.4112337</v>
      </c>
      <c r="G15" s="37">
        <v>-0.1742884</v>
      </c>
    </row>
    <row r="16" spans="1:7" ht="12">
      <c r="A16" s="20" t="s">
        <v>24</v>
      </c>
      <c r="B16" s="29">
        <v>0.02494765</v>
      </c>
      <c r="C16" s="13">
        <v>-0.01886364</v>
      </c>
      <c r="D16" s="13">
        <v>-0.00214526</v>
      </c>
      <c r="E16" s="13">
        <v>-0.03341989</v>
      </c>
      <c r="F16" s="25">
        <v>-0.06780836</v>
      </c>
      <c r="G16" s="35">
        <v>-0.01853488</v>
      </c>
    </row>
    <row r="17" spans="1:7" ht="12">
      <c r="A17" s="20" t="s">
        <v>25</v>
      </c>
      <c r="B17" s="29">
        <v>-0.01864588</v>
      </c>
      <c r="C17" s="13">
        <v>-0.01771231</v>
      </c>
      <c r="D17" s="13">
        <v>-0.0286861</v>
      </c>
      <c r="E17" s="13">
        <v>-0.02485107</v>
      </c>
      <c r="F17" s="25">
        <v>-0.03246344</v>
      </c>
      <c r="G17" s="35">
        <v>-0.02417298</v>
      </c>
    </row>
    <row r="18" spans="1:7" ht="12">
      <c r="A18" s="20" t="s">
        <v>26</v>
      </c>
      <c r="B18" s="29">
        <v>-0.004262884</v>
      </c>
      <c r="C18" s="13">
        <v>0.03431003</v>
      </c>
      <c r="D18" s="13">
        <v>0.0320209</v>
      </c>
      <c r="E18" s="13">
        <v>-0.00418525</v>
      </c>
      <c r="F18" s="25">
        <v>0.02876836</v>
      </c>
      <c r="G18" s="35">
        <v>0.01817811</v>
      </c>
    </row>
    <row r="19" spans="1:7" ht="12">
      <c r="A19" s="21" t="s">
        <v>27</v>
      </c>
      <c r="B19" s="31">
        <v>-0.223849</v>
      </c>
      <c r="C19" s="15">
        <v>-0.2044934</v>
      </c>
      <c r="D19" s="15">
        <v>-0.2163601</v>
      </c>
      <c r="E19" s="15">
        <v>-0.210674</v>
      </c>
      <c r="F19" s="27">
        <v>-0.1503776</v>
      </c>
      <c r="G19" s="37">
        <v>-0.2044149</v>
      </c>
    </row>
    <row r="20" spans="1:7" ht="12.75" thickBot="1">
      <c r="A20" s="44" t="s">
        <v>28</v>
      </c>
      <c r="B20" s="45">
        <v>0.001565742</v>
      </c>
      <c r="C20" s="46">
        <v>0.00369564</v>
      </c>
      <c r="D20" s="46">
        <v>0.002788934</v>
      </c>
      <c r="E20" s="46">
        <v>0.004445999</v>
      </c>
      <c r="F20" s="47">
        <v>-0.01135546</v>
      </c>
      <c r="G20" s="48">
        <v>0.001341077</v>
      </c>
    </row>
    <row r="21" spans="1:7" ht="12.75" thickTop="1">
      <c r="A21" s="6" t="s">
        <v>29</v>
      </c>
      <c r="B21" s="39">
        <v>93.45842</v>
      </c>
      <c r="C21" s="40">
        <v>-4.495155</v>
      </c>
      <c r="D21" s="40">
        <v>-41.01023</v>
      </c>
      <c r="E21" s="40">
        <v>40.14757</v>
      </c>
      <c r="F21" s="41">
        <v>-91.66784</v>
      </c>
      <c r="G21" s="43">
        <v>0.005874409</v>
      </c>
    </row>
    <row r="22" spans="1:7" ht="12">
      <c r="A22" s="20" t="s">
        <v>30</v>
      </c>
      <c r="B22" s="29">
        <v>-66.25483</v>
      </c>
      <c r="C22" s="13">
        <v>-9.36811</v>
      </c>
      <c r="D22" s="13">
        <v>24.37739</v>
      </c>
      <c r="E22" s="13">
        <v>29.18654</v>
      </c>
      <c r="F22" s="25">
        <v>-7.32382</v>
      </c>
      <c r="G22" s="36">
        <v>0</v>
      </c>
    </row>
    <row r="23" spans="1:7" ht="12">
      <c r="A23" s="20" t="s">
        <v>31</v>
      </c>
      <c r="B23" s="29">
        <v>-0.1675428</v>
      </c>
      <c r="C23" s="13">
        <v>0.1071173</v>
      </c>
      <c r="D23" s="13">
        <v>-0.6603222</v>
      </c>
      <c r="E23" s="13">
        <v>-1.126947</v>
      </c>
      <c r="F23" s="25">
        <v>1.822856</v>
      </c>
      <c r="G23" s="35">
        <v>-0.1852159</v>
      </c>
    </row>
    <row r="24" spans="1:7" ht="12">
      <c r="A24" s="20" t="s">
        <v>32</v>
      </c>
      <c r="B24" s="29">
        <v>-0.4389801</v>
      </c>
      <c r="C24" s="13">
        <v>3.523015</v>
      </c>
      <c r="D24" s="13">
        <v>1.762747</v>
      </c>
      <c r="E24" s="13">
        <v>-3.072972</v>
      </c>
      <c r="F24" s="25">
        <v>-2.377882</v>
      </c>
      <c r="G24" s="35">
        <v>0.1516427</v>
      </c>
    </row>
    <row r="25" spans="1:7" ht="12">
      <c r="A25" s="20" t="s">
        <v>33</v>
      </c>
      <c r="B25" s="29">
        <v>0.7919193</v>
      </c>
      <c r="C25" s="13">
        <v>0.07455528</v>
      </c>
      <c r="D25" s="13">
        <v>-0.1844218</v>
      </c>
      <c r="E25" s="13">
        <v>-0.3194577</v>
      </c>
      <c r="F25" s="25">
        <v>-2.417414</v>
      </c>
      <c r="G25" s="35">
        <v>-0.3112637</v>
      </c>
    </row>
    <row r="26" spans="1:7" ht="12">
      <c r="A26" s="21" t="s">
        <v>34</v>
      </c>
      <c r="B26" s="31">
        <v>0.9563401</v>
      </c>
      <c r="C26" s="15">
        <v>0.4787209</v>
      </c>
      <c r="D26" s="15">
        <v>0.6503032</v>
      </c>
      <c r="E26" s="15">
        <v>-0.3328178</v>
      </c>
      <c r="F26" s="27">
        <v>0.719411</v>
      </c>
      <c r="G26" s="37">
        <v>0.4259056</v>
      </c>
    </row>
    <row r="27" spans="1:7" ht="12">
      <c r="A27" s="20" t="s">
        <v>35</v>
      </c>
      <c r="B27" s="29">
        <v>0.6066578</v>
      </c>
      <c r="C27" s="13">
        <v>0.09210621</v>
      </c>
      <c r="D27" s="13">
        <v>0.01363073</v>
      </c>
      <c r="E27" s="13">
        <v>0.2077969</v>
      </c>
      <c r="F27" s="25">
        <v>0.5172996</v>
      </c>
      <c r="G27" s="35">
        <v>0.2322824</v>
      </c>
    </row>
    <row r="28" spans="1:7" ht="12">
      <c r="A28" s="20" t="s">
        <v>36</v>
      </c>
      <c r="B28" s="29">
        <v>-0.2590994</v>
      </c>
      <c r="C28" s="13">
        <v>0.4807913</v>
      </c>
      <c r="D28" s="13">
        <v>0.3344057</v>
      </c>
      <c r="E28" s="13">
        <v>-0.1846366</v>
      </c>
      <c r="F28" s="25">
        <v>-0.3071556</v>
      </c>
      <c r="G28" s="35">
        <v>0.07323699</v>
      </c>
    </row>
    <row r="29" spans="1:7" ht="12">
      <c r="A29" s="20" t="s">
        <v>37</v>
      </c>
      <c r="B29" s="29">
        <v>0.1481007</v>
      </c>
      <c r="C29" s="13">
        <v>-0.0951673</v>
      </c>
      <c r="D29" s="13">
        <v>-0.04942783</v>
      </c>
      <c r="E29" s="13">
        <v>-0.07590929</v>
      </c>
      <c r="F29" s="25">
        <v>-0.009695726</v>
      </c>
      <c r="G29" s="35">
        <v>-0.03291703</v>
      </c>
    </row>
    <row r="30" spans="1:7" ht="12">
      <c r="A30" s="21" t="s">
        <v>38</v>
      </c>
      <c r="B30" s="31">
        <v>0.06051953</v>
      </c>
      <c r="C30" s="15">
        <v>0.06787004</v>
      </c>
      <c r="D30" s="15">
        <v>0.1464388</v>
      </c>
      <c r="E30" s="15">
        <v>0.01361333</v>
      </c>
      <c r="F30" s="27">
        <v>0.1978739</v>
      </c>
      <c r="G30" s="37">
        <v>0.09000689</v>
      </c>
    </row>
    <row r="31" spans="1:7" ht="12">
      <c r="A31" s="20" t="s">
        <v>39</v>
      </c>
      <c r="B31" s="29">
        <v>0.05450598</v>
      </c>
      <c r="C31" s="13">
        <v>-0.0419386</v>
      </c>
      <c r="D31" s="13">
        <v>-0.02082012</v>
      </c>
      <c r="E31" s="13">
        <v>-0.01338709</v>
      </c>
      <c r="F31" s="25">
        <v>0.06877046</v>
      </c>
      <c r="G31" s="35">
        <v>-0.001255627</v>
      </c>
    </row>
    <row r="32" spans="1:7" ht="12">
      <c r="A32" s="20" t="s">
        <v>40</v>
      </c>
      <c r="B32" s="29">
        <v>-0.02655953</v>
      </c>
      <c r="C32" s="13">
        <v>0.03787564</v>
      </c>
      <c r="D32" s="13">
        <v>0.04191068</v>
      </c>
      <c r="E32" s="13">
        <v>0.004169629</v>
      </c>
      <c r="F32" s="25">
        <v>-0.03562096</v>
      </c>
      <c r="G32" s="35">
        <v>0.01160375</v>
      </c>
    </row>
    <row r="33" spans="1:7" ht="12">
      <c r="A33" s="20" t="s">
        <v>41</v>
      </c>
      <c r="B33" s="29">
        <v>0.08334661</v>
      </c>
      <c r="C33" s="13">
        <v>0.06615507</v>
      </c>
      <c r="D33" s="13">
        <v>0.08265287</v>
      </c>
      <c r="E33" s="13">
        <v>0.06296068</v>
      </c>
      <c r="F33" s="25">
        <v>0.07845883</v>
      </c>
      <c r="G33" s="35">
        <v>0.07348451</v>
      </c>
    </row>
    <row r="34" spans="1:7" ht="12">
      <c r="A34" s="21" t="s">
        <v>42</v>
      </c>
      <c r="B34" s="31">
        <v>0.008491343</v>
      </c>
      <c r="C34" s="15">
        <v>0.005518724</v>
      </c>
      <c r="D34" s="15">
        <v>0.01006602</v>
      </c>
      <c r="E34" s="15">
        <v>-0.005524785</v>
      </c>
      <c r="F34" s="27">
        <v>-0.02269065</v>
      </c>
      <c r="G34" s="37">
        <v>0.0006306849</v>
      </c>
    </row>
    <row r="35" spans="1:7" ht="12.75" thickBot="1">
      <c r="A35" s="22" t="s">
        <v>43</v>
      </c>
      <c r="B35" s="32">
        <v>-0.001158668</v>
      </c>
      <c r="C35" s="16">
        <v>-0.007077378</v>
      </c>
      <c r="D35" s="16">
        <v>-0.004400284</v>
      </c>
      <c r="E35" s="16">
        <v>-0.006051602</v>
      </c>
      <c r="F35" s="28">
        <v>0.003818421</v>
      </c>
      <c r="G35" s="38">
        <v>-0.003875992</v>
      </c>
    </row>
    <row r="36" spans="1:7" ht="12">
      <c r="A36" s="4" t="s">
        <v>44</v>
      </c>
      <c r="B36" s="3">
        <v>22.95532</v>
      </c>
      <c r="C36" s="3">
        <v>22.94617</v>
      </c>
      <c r="D36" s="3">
        <v>22.94617</v>
      </c>
      <c r="E36" s="3">
        <v>22.93701</v>
      </c>
      <c r="F36" s="3">
        <v>22.93701</v>
      </c>
      <c r="G36" s="3"/>
    </row>
    <row r="37" spans="1:6" ht="12">
      <c r="A37" s="4" t="s">
        <v>45</v>
      </c>
      <c r="B37" s="2">
        <v>0.4221598</v>
      </c>
      <c r="C37" s="2">
        <v>0.398763</v>
      </c>
      <c r="D37" s="2">
        <v>0.3809611</v>
      </c>
      <c r="E37" s="2">
        <v>0.3667196</v>
      </c>
      <c r="F37" s="2">
        <v>0.356547</v>
      </c>
    </row>
    <row r="38" spans="1:7" ht="12">
      <c r="A38" s="4" t="s">
        <v>53</v>
      </c>
      <c r="B38" s="2">
        <v>-0.0001281133</v>
      </c>
      <c r="C38" s="2">
        <v>5.050125E-05</v>
      </c>
      <c r="D38" s="2">
        <v>5.974795E-05</v>
      </c>
      <c r="E38" s="2">
        <v>-0.0002084377</v>
      </c>
      <c r="F38" s="2">
        <v>0.0003169567</v>
      </c>
      <c r="G38" s="2">
        <v>0.0001133576</v>
      </c>
    </row>
    <row r="39" spans="1:7" ht="12.75" thickBot="1">
      <c r="A39" s="4" t="s">
        <v>54</v>
      </c>
      <c r="B39" s="2">
        <v>-0.0001597281</v>
      </c>
      <c r="C39" s="2">
        <v>0</v>
      </c>
      <c r="D39" s="2">
        <v>6.957174E-05</v>
      </c>
      <c r="E39" s="2">
        <v>-6.764251E-05</v>
      </c>
      <c r="F39" s="2">
        <v>0.0001560675</v>
      </c>
      <c r="G39" s="2">
        <v>0.000733911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3.116714</v>
      </c>
      <c r="F40" s="17" t="s">
        <v>48</v>
      </c>
      <c r="G40" s="8">
        <v>55.072663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0.003758</v>
      </c>
      <c r="D4">
        <v>0.003756</v>
      </c>
      <c r="E4">
        <v>0.003757</v>
      </c>
      <c r="F4">
        <v>0.002084</v>
      </c>
      <c r="G4">
        <v>0.01171</v>
      </c>
    </row>
    <row r="5" spans="1:7" ht="12.75">
      <c r="A5" t="s">
        <v>13</v>
      </c>
      <c r="B5">
        <v>-3.312693</v>
      </c>
      <c r="C5">
        <v>-0.468405</v>
      </c>
      <c r="D5">
        <v>1.218867</v>
      </c>
      <c r="E5">
        <v>1.459323</v>
      </c>
      <c r="F5">
        <v>-0.366191</v>
      </c>
      <c r="G5">
        <v>9.437435</v>
      </c>
    </row>
    <row r="6" spans="1:7" ht="12.75">
      <c r="A6" t="s">
        <v>14</v>
      </c>
      <c r="B6" s="49">
        <v>75.98328</v>
      </c>
      <c r="C6" s="49">
        <v>-29.71086</v>
      </c>
      <c r="D6" s="49">
        <v>-35.04609</v>
      </c>
      <c r="E6" s="49">
        <v>122.4943</v>
      </c>
      <c r="F6" s="49">
        <v>-186.5123</v>
      </c>
      <c r="G6" s="49">
        <v>-0.0005002827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2.508512</v>
      </c>
      <c r="C8" s="49">
        <v>-1.554614</v>
      </c>
      <c r="D8" s="49">
        <v>-0.4653108</v>
      </c>
      <c r="E8" s="49">
        <v>1.984869</v>
      </c>
      <c r="F8" s="49">
        <v>-0.9277643</v>
      </c>
      <c r="G8" s="49">
        <v>0.2307596</v>
      </c>
    </row>
    <row r="9" spans="1:7" ht="12.75">
      <c r="A9" t="s">
        <v>17</v>
      </c>
      <c r="B9" s="49">
        <v>0.6519369</v>
      </c>
      <c r="C9" s="49">
        <v>0.8273981</v>
      </c>
      <c r="D9" s="49">
        <v>1.229475</v>
      </c>
      <c r="E9" s="49">
        <v>-0.000482784</v>
      </c>
      <c r="F9" s="49">
        <v>-1.441489</v>
      </c>
      <c r="G9" s="49">
        <v>0.3967607</v>
      </c>
    </row>
    <row r="10" spans="1:7" ht="12.75">
      <c r="A10" t="s">
        <v>18</v>
      </c>
      <c r="B10" s="49">
        <v>0.3602977</v>
      </c>
      <c r="C10" s="49">
        <v>0.120913</v>
      </c>
      <c r="D10" s="49">
        <v>-0.2209725</v>
      </c>
      <c r="E10" s="49">
        <v>-0.6583097</v>
      </c>
      <c r="F10" s="49">
        <v>-1.390471</v>
      </c>
      <c r="G10" s="49">
        <v>-0.3158663</v>
      </c>
    </row>
    <row r="11" spans="1:7" ht="12.75">
      <c r="A11" t="s">
        <v>19</v>
      </c>
      <c r="B11" s="49">
        <v>3.022628</v>
      </c>
      <c r="C11" s="49">
        <v>2.014902</v>
      </c>
      <c r="D11" s="49">
        <v>2.577847</v>
      </c>
      <c r="E11" s="49">
        <v>2.185795</v>
      </c>
      <c r="F11" s="49">
        <v>13.60831</v>
      </c>
      <c r="G11" s="49">
        <v>3.884411</v>
      </c>
    </row>
    <row r="12" spans="1:7" ht="12.75">
      <c r="A12" t="s">
        <v>20</v>
      </c>
      <c r="B12" s="49">
        <v>0.2354849</v>
      </c>
      <c r="C12" s="49">
        <v>-0.3908658</v>
      </c>
      <c r="D12" s="49">
        <v>-0.236022</v>
      </c>
      <c r="E12" s="49">
        <v>-0.4177271</v>
      </c>
      <c r="F12" s="49">
        <v>-0.4031062</v>
      </c>
      <c r="G12" s="49">
        <v>-0.271055</v>
      </c>
    </row>
    <row r="13" spans="1:7" ht="12.75">
      <c r="A13" t="s">
        <v>21</v>
      </c>
      <c r="B13" s="49">
        <v>0.06582792</v>
      </c>
      <c r="C13" s="49">
        <v>-0.08967394</v>
      </c>
      <c r="D13" s="49">
        <v>0.03105449</v>
      </c>
      <c r="E13" s="49">
        <v>0.005906507</v>
      </c>
      <c r="F13" s="49">
        <v>-0.142614</v>
      </c>
      <c r="G13" s="49">
        <v>-0.02219087</v>
      </c>
    </row>
    <row r="14" spans="1:7" ht="12.75">
      <c r="A14" t="s">
        <v>22</v>
      </c>
      <c r="B14" s="49">
        <v>0.01702266</v>
      </c>
      <c r="C14" s="49">
        <v>0.05562871</v>
      </c>
      <c r="D14" s="49">
        <v>0.00597982</v>
      </c>
      <c r="E14" s="49">
        <v>-0.06271822</v>
      </c>
      <c r="F14" s="49">
        <v>0.2013182</v>
      </c>
      <c r="G14" s="49">
        <v>0.02906355</v>
      </c>
    </row>
    <row r="15" spans="1:7" ht="12.75">
      <c r="A15" t="s">
        <v>23</v>
      </c>
      <c r="B15" s="49">
        <v>-0.3589312</v>
      </c>
      <c r="C15" s="49">
        <v>-0.09981382</v>
      </c>
      <c r="D15" s="49">
        <v>-0.05473214</v>
      </c>
      <c r="E15" s="49">
        <v>-0.1258405</v>
      </c>
      <c r="F15" s="49">
        <v>-0.4112337</v>
      </c>
      <c r="G15" s="49">
        <v>-0.1742884</v>
      </c>
    </row>
    <row r="16" spans="1:7" ht="12.75">
      <c r="A16" t="s">
        <v>24</v>
      </c>
      <c r="B16" s="49">
        <v>0.02494765</v>
      </c>
      <c r="C16" s="49">
        <v>-0.01886364</v>
      </c>
      <c r="D16" s="49">
        <v>-0.00214526</v>
      </c>
      <c r="E16" s="49">
        <v>-0.03341989</v>
      </c>
      <c r="F16" s="49">
        <v>-0.06780836</v>
      </c>
      <c r="G16" s="49">
        <v>-0.01853488</v>
      </c>
    </row>
    <row r="17" spans="1:7" ht="12.75">
      <c r="A17" t="s">
        <v>25</v>
      </c>
      <c r="B17" s="49">
        <v>-0.01864588</v>
      </c>
      <c r="C17" s="49">
        <v>-0.01771231</v>
      </c>
      <c r="D17" s="49">
        <v>-0.0286861</v>
      </c>
      <c r="E17" s="49">
        <v>-0.02485107</v>
      </c>
      <c r="F17" s="49">
        <v>-0.03246344</v>
      </c>
      <c r="G17" s="49">
        <v>-0.02417298</v>
      </c>
    </row>
    <row r="18" spans="1:7" ht="12.75">
      <c r="A18" t="s">
        <v>26</v>
      </c>
      <c r="B18" s="49">
        <v>-0.004262884</v>
      </c>
      <c r="C18" s="49">
        <v>0.03431003</v>
      </c>
      <c r="D18" s="49">
        <v>0.0320209</v>
      </c>
      <c r="E18" s="49">
        <v>-0.00418525</v>
      </c>
      <c r="F18" s="49">
        <v>0.02876836</v>
      </c>
      <c r="G18" s="49">
        <v>0.01817811</v>
      </c>
    </row>
    <row r="19" spans="1:7" ht="12.75">
      <c r="A19" t="s">
        <v>27</v>
      </c>
      <c r="B19" s="49">
        <v>-0.223849</v>
      </c>
      <c r="C19" s="49">
        <v>-0.2044934</v>
      </c>
      <c r="D19" s="49">
        <v>-0.2163601</v>
      </c>
      <c r="E19" s="49">
        <v>-0.210674</v>
      </c>
      <c r="F19" s="49">
        <v>-0.1503776</v>
      </c>
      <c r="G19" s="49">
        <v>-0.2044149</v>
      </c>
    </row>
    <row r="20" spans="1:7" ht="12.75">
      <c r="A20" t="s">
        <v>28</v>
      </c>
      <c r="B20" s="49">
        <v>0.001565742</v>
      </c>
      <c r="C20" s="49">
        <v>0.00369564</v>
      </c>
      <c r="D20" s="49">
        <v>0.002788934</v>
      </c>
      <c r="E20" s="49">
        <v>0.004445999</v>
      </c>
      <c r="F20" s="49">
        <v>-0.01135546</v>
      </c>
      <c r="G20" s="49">
        <v>0.001341077</v>
      </c>
    </row>
    <row r="21" spans="1:7" ht="12.75">
      <c r="A21" t="s">
        <v>29</v>
      </c>
      <c r="B21" s="49">
        <v>93.45842</v>
      </c>
      <c r="C21" s="49">
        <v>-4.495155</v>
      </c>
      <c r="D21" s="49">
        <v>-41.01023</v>
      </c>
      <c r="E21" s="49">
        <v>40.14757</v>
      </c>
      <c r="F21" s="49">
        <v>-91.66784</v>
      </c>
      <c r="G21" s="49">
        <v>0.005874409</v>
      </c>
    </row>
    <row r="22" spans="1:7" ht="12.75">
      <c r="A22" t="s">
        <v>30</v>
      </c>
      <c r="B22" s="49">
        <v>-66.25483</v>
      </c>
      <c r="C22" s="49">
        <v>-9.36811</v>
      </c>
      <c r="D22" s="49">
        <v>24.37739</v>
      </c>
      <c r="E22" s="49">
        <v>29.18654</v>
      </c>
      <c r="F22" s="49">
        <v>-7.32382</v>
      </c>
      <c r="G22" s="49">
        <v>0</v>
      </c>
    </row>
    <row r="23" spans="1:7" ht="12.75">
      <c r="A23" t="s">
        <v>31</v>
      </c>
      <c r="B23" s="49">
        <v>-0.1675428</v>
      </c>
      <c r="C23" s="49">
        <v>0.1071173</v>
      </c>
      <c r="D23" s="49">
        <v>-0.6603222</v>
      </c>
      <c r="E23" s="49">
        <v>-1.126947</v>
      </c>
      <c r="F23" s="49">
        <v>1.822856</v>
      </c>
      <c r="G23" s="49">
        <v>-0.1852159</v>
      </c>
    </row>
    <row r="24" spans="1:7" ht="12.75">
      <c r="A24" t="s">
        <v>32</v>
      </c>
      <c r="B24" s="49">
        <v>-0.4389801</v>
      </c>
      <c r="C24" s="49">
        <v>3.523015</v>
      </c>
      <c r="D24" s="49">
        <v>1.762747</v>
      </c>
      <c r="E24" s="49">
        <v>-3.072972</v>
      </c>
      <c r="F24" s="49">
        <v>-2.377882</v>
      </c>
      <c r="G24" s="49">
        <v>0.1516427</v>
      </c>
    </row>
    <row r="25" spans="1:7" ht="12.75">
      <c r="A25" t="s">
        <v>33</v>
      </c>
      <c r="B25" s="49">
        <v>0.7919193</v>
      </c>
      <c r="C25" s="49">
        <v>0.07455528</v>
      </c>
      <c r="D25" s="49">
        <v>-0.1844218</v>
      </c>
      <c r="E25" s="49">
        <v>-0.3194577</v>
      </c>
      <c r="F25" s="49">
        <v>-2.417414</v>
      </c>
      <c r="G25" s="49">
        <v>-0.3112637</v>
      </c>
    </row>
    <row r="26" spans="1:7" ht="12.75">
      <c r="A26" t="s">
        <v>34</v>
      </c>
      <c r="B26" s="49">
        <v>0.9563401</v>
      </c>
      <c r="C26" s="49">
        <v>0.4787209</v>
      </c>
      <c r="D26" s="49">
        <v>0.6503032</v>
      </c>
      <c r="E26" s="49">
        <v>-0.3328178</v>
      </c>
      <c r="F26" s="49">
        <v>0.719411</v>
      </c>
      <c r="G26" s="49">
        <v>0.4259056</v>
      </c>
    </row>
    <row r="27" spans="1:7" ht="12.75">
      <c r="A27" t="s">
        <v>35</v>
      </c>
      <c r="B27" s="49">
        <v>0.6066578</v>
      </c>
      <c r="C27" s="49">
        <v>0.09210621</v>
      </c>
      <c r="D27" s="49">
        <v>0.01363073</v>
      </c>
      <c r="E27" s="49">
        <v>0.2077969</v>
      </c>
      <c r="F27" s="49">
        <v>0.5172996</v>
      </c>
      <c r="G27" s="49">
        <v>0.2322824</v>
      </c>
    </row>
    <row r="28" spans="1:7" ht="12.75">
      <c r="A28" t="s">
        <v>36</v>
      </c>
      <c r="B28" s="49">
        <v>-0.2590994</v>
      </c>
      <c r="C28" s="49">
        <v>0.4807913</v>
      </c>
      <c r="D28" s="49">
        <v>0.3344057</v>
      </c>
      <c r="E28" s="49">
        <v>-0.1846366</v>
      </c>
      <c r="F28" s="49">
        <v>-0.3071556</v>
      </c>
      <c r="G28" s="49">
        <v>0.07323699</v>
      </c>
    </row>
    <row r="29" spans="1:7" ht="12.75">
      <c r="A29" t="s">
        <v>37</v>
      </c>
      <c r="B29" s="49">
        <v>0.1481007</v>
      </c>
      <c r="C29" s="49">
        <v>-0.0951673</v>
      </c>
      <c r="D29" s="49">
        <v>-0.04942783</v>
      </c>
      <c r="E29" s="49">
        <v>-0.07590929</v>
      </c>
      <c r="F29" s="49">
        <v>-0.009695726</v>
      </c>
      <c r="G29" s="49">
        <v>-0.03291703</v>
      </c>
    </row>
    <row r="30" spans="1:7" ht="12.75">
      <c r="A30" t="s">
        <v>38</v>
      </c>
      <c r="B30" s="49">
        <v>0.06051953</v>
      </c>
      <c r="C30" s="49">
        <v>0.06787004</v>
      </c>
      <c r="D30" s="49">
        <v>0.1464388</v>
      </c>
      <c r="E30" s="49">
        <v>0.01361333</v>
      </c>
      <c r="F30" s="49">
        <v>0.1978739</v>
      </c>
      <c r="G30" s="49">
        <v>0.09000689</v>
      </c>
    </row>
    <row r="31" spans="1:7" ht="12.75">
      <c r="A31" t="s">
        <v>39</v>
      </c>
      <c r="B31" s="49">
        <v>0.05450598</v>
      </c>
      <c r="C31" s="49">
        <v>-0.0419386</v>
      </c>
      <c r="D31" s="49">
        <v>-0.02082012</v>
      </c>
      <c r="E31" s="49">
        <v>-0.01338709</v>
      </c>
      <c r="F31" s="49">
        <v>0.06877046</v>
      </c>
      <c r="G31" s="49">
        <v>-0.001255627</v>
      </c>
    </row>
    <row r="32" spans="1:7" ht="12.75">
      <c r="A32" t="s">
        <v>40</v>
      </c>
      <c r="B32" s="49">
        <v>-0.02655953</v>
      </c>
      <c r="C32" s="49">
        <v>0.03787564</v>
      </c>
      <c r="D32" s="49">
        <v>0.04191068</v>
      </c>
      <c r="E32" s="49">
        <v>0.004169629</v>
      </c>
      <c r="F32" s="49">
        <v>-0.03562096</v>
      </c>
      <c r="G32" s="49">
        <v>0.01160375</v>
      </c>
    </row>
    <row r="33" spans="1:7" ht="12.75">
      <c r="A33" t="s">
        <v>41</v>
      </c>
      <c r="B33" s="49">
        <v>0.08334661</v>
      </c>
      <c r="C33" s="49">
        <v>0.06615507</v>
      </c>
      <c r="D33" s="49">
        <v>0.08265287</v>
      </c>
      <c r="E33" s="49">
        <v>0.06296068</v>
      </c>
      <c r="F33" s="49">
        <v>0.07845883</v>
      </c>
      <c r="G33" s="49">
        <v>0.07348451</v>
      </c>
    </row>
    <row r="34" spans="1:7" ht="12.75">
      <c r="A34" t="s">
        <v>42</v>
      </c>
      <c r="B34" s="49">
        <v>0.008491343</v>
      </c>
      <c r="C34" s="49">
        <v>0.005518724</v>
      </c>
      <c r="D34" s="49">
        <v>0.01006602</v>
      </c>
      <c r="E34" s="49">
        <v>-0.005524785</v>
      </c>
      <c r="F34" s="49">
        <v>-0.02269065</v>
      </c>
      <c r="G34" s="49">
        <v>0.0006306849</v>
      </c>
    </row>
    <row r="35" spans="1:7" ht="12.75">
      <c r="A35" t="s">
        <v>43</v>
      </c>
      <c r="B35" s="49">
        <v>-0.001158668</v>
      </c>
      <c r="C35" s="49">
        <v>-0.007077378</v>
      </c>
      <c r="D35" s="49">
        <v>-0.004400284</v>
      </c>
      <c r="E35" s="49">
        <v>-0.006051602</v>
      </c>
      <c r="F35" s="49">
        <v>0.003818421</v>
      </c>
      <c r="G35" s="49">
        <v>-0.003875992</v>
      </c>
    </row>
    <row r="36" spans="1:6" ht="12.75">
      <c r="A36" t="s">
        <v>44</v>
      </c>
      <c r="B36" s="49">
        <v>22.95532</v>
      </c>
      <c r="C36" s="49">
        <v>22.94617</v>
      </c>
      <c r="D36" s="49">
        <v>22.94617</v>
      </c>
      <c r="E36" s="49">
        <v>22.93701</v>
      </c>
      <c r="F36" s="49">
        <v>22.93701</v>
      </c>
    </row>
    <row r="37" spans="1:6" ht="12.75">
      <c r="A37" t="s">
        <v>45</v>
      </c>
      <c r="B37" s="49">
        <v>0.4221598</v>
      </c>
      <c r="C37" s="49">
        <v>0.398763</v>
      </c>
      <c r="D37" s="49">
        <v>0.3809611</v>
      </c>
      <c r="E37" s="49">
        <v>0.3667196</v>
      </c>
      <c r="F37" s="49">
        <v>0.356547</v>
      </c>
    </row>
    <row r="38" spans="1:7" ht="12.75">
      <c r="A38" t="s">
        <v>55</v>
      </c>
      <c r="B38" s="49">
        <v>-0.0001281133</v>
      </c>
      <c r="C38" s="49">
        <v>5.050125E-05</v>
      </c>
      <c r="D38" s="49">
        <v>5.974795E-05</v>
      </c>
      <c r="E38" s="49">
        <v>-0.0002084377</v>
      </c>
      <c r="F38" s="49">
        <v>0.0003169567</v>
      </c>
      <c r="G38" s="49">
        <v>0.0001133576</v>
      </c>
    </row>
    <row r="39" spans="1:7" ht="12.75">
      <c r="A39" t="s">
        <v>56</v>
      </c>
      <c r="B39" s="49">
        <v>-0.0001597281</v>
      </c>
      <c r="C39" s="49">
        <v>0</v>
      </c>
      <c r="D39" s="49">
        <v>6.957174E-05</v>
      </c>
      <c r="E39" s="49">
        <v>-6.764251E-05</v>
      </c>
      <c r="F39" s="49">
        <v>0.0001560675</v>
      </c>
      <c r="G39" s="49">
        <v>0.000733911</v>
      </c>
    </row>
    <row r="40" spans="2:7" ht="12.75">
      <c r="B40" t="s">
        <v>46</v>
      </c>
      <c r="C40">
        <v>-0.003757</v>
      </c>
      <c r="D40" t="s">
        <v>47</v>
      </c>
      <c r="E40">
        <v>3.116714</v>
      </c>
      <c r="F40" t="s">
        <v>48</v>
      </c>
      <c r="G40">
        <v>55.072663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-0.00012811330001330997</v>
      </c>
      <c r="C50">
        <f>-0.017/(C7*C7+C22*C22)*(C21*C22+C6*C7)</f>
        <v>5.050125879123916E-05</v>
      </c>
      <c r="D50">
        <f>-0.017/(D7*D7+D22*D22)*(D21*D22+D6*D7)</f>
        <v>5.974795074655372E-05</v>
      </c>
      <c r="E50">
        <f>-0.017/(E7*E7+E22*E22)*(E21*E22+E6*E7)</f>
        <v>-0.0002084377350863823</v>
      </c>
      <c r="F50">
        <f>-0.017/(F7*F7+F22*F22)*(F21*F22+F6*F7)</f>
        <v>0.0003169566090005471</v>
      </c>
      <c r="G50">
        <f>(B50*B$4+C50*C$4+D50*D$4+E50*E$4+F50*F$4)/SUM(B$4:F$4)</f>
        <v>1.3435657694870031E-07</v>
      </c>
    </row>
    <row r="51" spans="1:7" ht="12.75">
      <c r="A51" t="s">
        <v>59</v>
      </c>
      <c r="B51">
        <f>-0.017/(B7*B7+B22*B22)*(B21*B7-B6*B22)</f>
        <v>-0.00015972812649131212</v>
      </c>
      <c r="C51">
        <f>-0.017/(C7*C7+C22*C22)*(C21*C7-C6*C22)</f>
        <v>7.68907363474948E-06</v>
      </c>
      <c r="D51">
        <f>-0.017/(D7*D7+D22*D22)*(D21*D7-D6*D22)</f>
        <v>6.957174109029505E-05</v>
      </c>
      <c r="E51">
        <f>-0.017/(E7*E7+E22*E22)*(E21*E7-E6*E22)</f>
        <v>-6.76425113707392E-05</v>
      </c>
      <c r="F51">
        <f>-0.017/(F7*F7+F22*F22)*(F21*F7-F6*F22)</f>
        <v>0.00015606746131521308</v>
      </c>
      <c r="G51">
        <f>(B51*B$4+C51*C$4+D51*D$4+E51*E$4+F51*F$4)/SUM(B$4:F$4)</f>
        <v>2.1332471675200915E-08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9999.95904293553</v>
      </c>
      <c r="C62">
        <f>C7+(2/0.017)*(C8*C50-C23*C51)</f>
        <v>9999.990666635678</v>
      </c>
      <c r="D62">
        <f>D7+(2/0.017)*(D8*D50-D23*D51)</f>
        <v>10000.00213392922</v>
      </c>
      <c r="E62">
        <f>E7+(2/0.017)*(E8*E50-E23*E51)</f>
        <v>9999.942358691287</v>
      </c>
      <c r="F62">
        <f>F7+(2/0.017)*(F8*F50-F23*F51)</f>
        <v>9999.931935348854</v>
      </c>
    </row>
    <row r="63" spans="1:6" ht="12.75">
      <c r="A63" t="s">
        <v>67</v>
      </c>
      <c r="B63">
        <f>B8+(3/0.017)*(B9*B50-B24*B51)</f>
        <v>2.4813991900118677</v>
      </c>
      <c r="C63">
        <f>C8+(3/0.017)*(C9*C50-C24*C51)</f>
        <v>-1.5520206016787965</v>
      </c>
      <c r="D63">
        <f>D8+(3/0.017)*(D9*D50-D24*D51)</f>
        <v>-0.4739894057907486</v>
      </c>
      <c r="E63">
        <f>E8+(3/0.017)*(E9*E50-E24*E51)</f>
        <v>1.9482049565208588</v>
      </c>
      <c r="F63">
        <f>F8+(3/0.017)*(F9*F50-F24*F51)</f>
        <v>-0.9429018514654909</v>
      </c>
    </row>
    <row r="64" spans="1:6" ht="12.75">
      <c r="A64" t="s">
        <v>68</v>
      </c>
      <c r="B64">
        <f>B9+(4/0.017)*(B10*B50-B25*B51)</f>
        <v>0.6708387491263779</v>
      </c>
      <c r="C64">
        <f>C9+(4/0.017)*(C10*C50-C25*C51)</f>
        <v>0.8286999818038696</v>
      </c>
      <c r="D64">
        <f>D9+(4/0.017)*(D10*D50-D25*D51)</f>
        <v>1.229387445099921</v>
      </c>
      <c r="E64">
        <f>E9+(4/0.017)*(E10*E50-E25*E51)</f>
        <v>0.026719018764394257</v>
      </c>
      <c r="F64">
        <f>F9+(4/0.017)*(F10*F50-F25*F51)</f>
        <v>-1.456415895798999</v>
      </c>
    </row>
    <row r="65" spans="1:6" ht="12.75">
      <c r="A65" t="s">
        <v>69</v>
      </c>
      <c r="B65">
        <f>B10+(5/0.017)*(B11*B50-B26*B51)</f>
        <v>0.291331689608495</v>
      </c>
      <c r="C65">
        <f>C10+(5/0.017)*(C11*C50-C26*C51)</f>
        <v>0.14975834326187995</v>
      </c>
      <c r="D65">
        <f>D10+(5/0.017)*(D11*D50-D26*D51)</f>
        <v>-0.18897886772718794</v>
      </c>
      <c r="E65">
        <f>E10+(5/0.017)*(E11*E50-E26*E51)</f>
        <v>-0.7989316973482422</v>
      </c>
      <c r="F65">
        <f>F10+(5/0.017)*(F11*F50-F26*F51)</f>
        <v>-0.15489242840705963</v>
      </c>
    </row>
    <row r="66" spans="1:6" ht="12.75">
      <c r="A66" t="s">
        <v>70</v>
      </c>
      <c r="B66">
        <f>B11+(6/0.017)*(B12*B50-B27*B51)</f>
        <v>3.0461803174728366</v>
      </c>
      <c r="C66">
        <f>C11+(6/0.017)*(C12*C50-C27*C51)</f>
        <v>2.007685261288464</v>
      </c>
      <c r="D66">
        <f>D11+(6/0.017)*(D12*D50-D27*D51)</f>
        <v>2.572535184311929</v>
      </c>
      <c r="E66">
        <f>E11+(6/0.017)*(E12*E50-E27*E51)</f>
        <v>2.2214865275691498</v>
      </c>
      <c r="F66">
        <f>F11+(6/0.017)*(F12*F50-F27*F51)</f>
        <v>13.534721478989244</v>
      </c>
    </row>
    <row r="67" spans="1:6" ht="12.75">
      <c r="A67" t="s">
        <v>71</v>
      </c>
      <c r="B67">
        <f>B12+(7/0.017)*(B13*B50-B28*B51)</f>
        <v>0.2149712378465502</v>
      </c>
      <c r="C67">
        <f>C12+(7/0.017)*(C13*C50-C28*C51)</f>
        <v>-0.3942527650538776</v>
      </c>
      <c r="D67">
        <f>D12+(7/0.017)*(D13*D50-D28*D51)</f>
        <v>-0.24483777720492805</v>
      </c>
      <c r="E67">
        <f>E12+(7/0.017)*(E13*E50-E28*E51)</f>
        <v>-0.42337668563494973</v>
      </c>
      <c r="F67">
        <f>F12+(7/0.017)*(F13*F50-F28*F51)</f>
        <v>-0.40198021092981007</v>
      </c>
    </row>
    <row r="68" spans="1:6" ht="12.75">
      <c r="A68" t="s">
        <v>72</v>
      </c>
      <c r="B68">
        <f>B13+(8/0.017)*(B14*B50-B29*B51)</f>
        <v>0.07593381091550461</v>
      </c>
      <c r="C68">
        <f>C13+(8/0.017)*(C14*C50-C29*C51)</f>
        <v>-0.08800755493776324</v>
      </c>
      <c r="D68">
        <f>D13+(8/0.017)*(D14*D50-D29*D51)</f>
        <v>0.032840872203411</v>
      </c>
      <c r="E68">
        <f>E13+(8/0.017)*(E14*E50-E29*E51)</f>
        <v>0.009642106394578685</v>
      </c>
      <c r="F68">
        <f>F13+(8/0.017)*(F14*F50-F29*F51)</f>
        <v>-0.11187408407316618</v>
      </c>
    </row>
    <row r="69" spans="1:6" ht="12.75">
      <c r="A69" t="s">
        <v>73</v>
      </c>
      <c r="B69">
        <f>B14+(9/0.017)*(B15*B50-B30*B51)</f>
        <v>0.046484706169114653</v>
      </c>
      <c r="C69">
        <f>C14+(9/0.017)*(C15*C50-C30*C51)</f>
        <v>0.05268381402298588</v>
      </c>
      <c r="D69">
        <f>D14+(9/0.017)*(D15*D50-D30*D51)</f>
        <v>-0.0011450752563131076</v>
      </c>
      <c r="E69">
        <f>E14+(9/0.017)*(E15*E50-E30*E51)</f>
        <v>-0.04834429425393479</v>
      </c>
      <c r="F69">
        <f>F14+(9/0.017)*(F15*F50-F30*F51)</f>
        <v>0.11596383255114132</v>
      </c>
    </row>
    <row r="70" spans="1:6" ht="12.75">
      <c r="A70" t="s">
        <v>74</v>
      </c>
      <c r="B70">
        <f>B15+(10/0.017)*(B16*B50-B31*B51)</f>
        <v>-0.35569001629476715</v>
      </c>
      <c r="C70">
        <f>C15+(10/0.017)*(C16*C50-C31*C51)</f>
        <v>-0.10018450740108616</v>
      </c>
      <c r="D70">
        <f>D15+(10/0.017)*(D16*D50-D31*D51)</f>
        <v>-0.05395548287688805</v>
      </c>
      <c r="E70">
        <f>E15+(10/0.017)*(E16*E50-E31*E51)</f>
        <v>-0.1222755412994765</v>
      </c>
      <c r="F70">
        <f>F15+(10/0.017)*(F16*F50-F31*F51)</f>
        <v>-0.4301896640900987</v>
      </c>
    </row>
    <row r="71" spans="1:6" ht="12.75">
      <c r="A71" t="s">
        <v>75</v>
      </c>
      <c r="B71">
        <f>B16+(11/0.017)*(B17*B50-B32*B51)</f>
        <v>0.023748314338922712</v>
      </c>
      <c r="C71">
        <f>C16+(11/0.017)*(C17*C50-C32*C51)</f>
        <v>-0.019630872229191947</v>
      </c>
      <c r="D71">
        <f>D16+(11/0.017)*(D17*D50-D32*D51)</f>
        <v>-0.005140970667392831</v>
      </c>
      <c r="E71">
        <f>E16+(11/0.017)*(E17*E50-E32*E51)</f>
        <v>-0.029885690344382855</v>
      </c>
      <c r="F71">
        <f>F16+(11/0.017)*(F17*F50-F32*F51)</f>
        <v>-0.07086909645193538</v>
      </c>
    </row>
    <row r="72" spans="1:6" ht="12.75">
      <c r="A72" t="s">
        <v>76</v>
      </c>
      <c r="B72">
        <f>B17+(12/0.017)*(B18*B50-B33*B51)</f>
        <v>-0.008863105881282824</v>
      </c>
      <c r="C72">
        <f>C17+(12/0.017)*(C18*C50-C33*C51)</f>
        <v>-0.016848289882618935</v>
      </c>
      <c r="D72">
        <f>D17+(12/0.017)*(D18*D50-D33*D51)</f>
        <v>-0.03139465594067023</v>
      </c>
      <c r="E72">
        <f>E17+(12/0.017)*(E18*E50-E33*E51)</f>
        <v>-0.021229058792767232</v>
      </c>
      <c r="F72">
        <f>F17+(12/0.017)*(F18*F50-F33*F51)</f>
        <v>-0.03467041547088581</v>
      </c>
    </row>
    <row r="73" spans="1:6" ht="12.75">
      <c r="A73" t="s">
        <v>77</v>
      </c>
      <c r="B73">
        <f>B18+(13/0.017)*(B19*B50-B34*B51)</f>
        <v>0.01870455277911994</v>
      </c>
      <c r="C73">
        <f>C18+(13/0.017)*(C19*C50-C34*C51)</f>
        <v>0.026380329772577576</v>
      </c>
      <c r="D73">
        <f>D18+(13/0.017)*(D19*D50-D34*D51)</f>
        <v>0.021599959955152986</v>
      </c>
      <c r="E73">
        <f>E18+(13/0.017)*(E19*E50-E34*E51)</f>
        <v>0.029109050817780376</v>
      </c>
      <c r="F73">
        <f>F18+(13/0.017)*(F19*F50-F34*F51)</f>
        <v>-0.004971918018772482</v>
      </c>
    </row>
    <row r="74" spans="1:6" ht="12.75">
      <c r="A74" t="s">
        <v>78</v>
      </c>
      <c r="B74">
        <f>B19+(14/0.017)*(B20*B50-B35*B51)</f>
        <v>-0.22416660584755108</v>
      </c>
      <c r="C74">
        <f>C19+(14/0.017)*(C20*C50-C35*C51)</f>
        <v>-0.20429488580372288</v>
      </c>
      <c r="D74">
        <f>D19+(14/0.017)*(D20*D50-D35*D51)</f>
        <v>-0.21597076122669717</v>
      </c>
      <c r="E74">
        <f>E19+(14/0.017)*(E20*E50-E35*E51)</f>
        <v>-0.21177428430964323</v>
      </c>
      <c r="F74">
        <f>F19+(14/0.017)*(F20*F50-F35*F51)</f>
        <v>-0.15383240418454217</v>
      </c>
    </row>
    <row r="75" spans="1:6" ht="12.75">
      <c r="A75" t="s">
        <v>79</v>
      </c>
      <c r="B75" s="49">
        <f>B20</f>
        <v>0.001565742</v>
      </c>
      <c r="C75" s="49">
        <f>C20</f>
        <v>0.00369564</v>
      </c>
      <c r="D75" s="49">
        <f>D20</f>
        <v>0.002788934</v>
      </c>
      <c r="E75" s="49">
        <f>E20</f>
        <v>0.004445999</v>
      </c>
      <c r="F75" s="49">
        <f>F20</f>
        <v>-0.01135546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-66.29944358365171</v>
      </c>
      <c r="C82">
        <f>C22+(2/0.017)*(C8*C51+C23*C50)</f>
        <v>-9.368879880356623</v>
      </c>
      <c r="D82">
        <f>D22+(2/0.017)*(D8*D51+D23*D50)</f>
        <v>24.36893995520158</v>
      </c>
      <c r="E82">
        <f>E22+(2/0.017)*(E8*E51+E23*E50)</f>
        <v>29.198379618393</v>
      </c>
      <c r="F82">
        <f>F22+(2/0.017)*(F8*F51+F23*F50)</f>
        <v>-7.272882066181599</v>
      </c>
    </row>
    <row r="83" spans="1:6" ht="12.75">
      <c r="A83" t="s">
        <v>82</v>
      </c>
      <c r="B83">
        <f>B23+(3/0.017)*(B9*B51+B24*B50)</f>
        <v>-0.1759945888899496</v>
      </c>
      <c r="C83">
        <f>C23+(3/0.017)*(C9*C51+C24*C50)</f>
        <v>0.13963705596880632</v>
      </c>
      <c r="D83">
        <f>D23+(3/0.017)*(D9*D51+D24*D50)</f>
        <v>-0.6266415110626542</v>
      </c>
      <c r="E83">
        <f>E23+(3/0.017)*(E9*E51+E24*E50)</f>
        <v>-1.0139077093436328</v>
      </c>
      <c r="F83">
        <f>F23+(3/0.017)*(F9*F51+F24*F50)</f>
        <v>1.6501521863410746</v>
      </c>
    </row>
    <row r="84" spans="1:6" ht="12.75">
      <c r="A84" t="s">
        <v>83</v>
      </c>
      <c r="B84">
        <f>B24+(4/0.017)*(B10*B51+B25*B50)</f>
        <v>-0.4763930579923198</v>
      </c>
      <c r="C84">
        <f>C24+(4/0.017)*(C10*C51+C25*C50)</f>
        <v>3.524119669282337</v>
      </c>
      <c r="D84">
        <f>D24+(4/0.017)*(D10*D51+D25*D50)</f>
        <v>1.7565370550162198</v>
      </c>
      <c r="E84">
        <f>E24+(4/0.017)*(E10*E51+E25*E50)</f>
        <v>-3.04682687980903</v>
      </c>
      <c r="F84">
        <f>F24+(4/0.017)*(F10*F51+F25*F50)</f>
        <v>-2.609228499527735</v>
      </c>
    </row>
    <row r="85" spans="1:6" ht="12.75">
      <c r="A85" t="s">
        <v>84</v>
      </c>
      <c r="B85">
        <f>B25+(5/0.017)*(B11*B51+B26*B50)</f>
        <v>0.6138844195099292</v>
      </c>
      <c r="C85">
        <f>C25+(5/0.017)*(C11*C51+C26*C50)</f>
        <v>0.0862225558542585</v>
      </c>
      <c r="D85">
        <f>D25+(5/0.017)*(D11*D51+D26*D50)</f>
        <v>-0.12024545070049408</v>
      </c>
      <c r="E85">
        <f>E25+(5/0.017)*(E11*E51+E26*E50)</f>
        <v>-0.34254031020975656</v>
      </c>
      <c r="F85">
        <f>F25+(5/0.017)*(F11*F51+F26*F50)</f>
        <v>-1.7256973924917294</v>
      </c>
    </row>
    <row r="86" spans="1:6" ht="12.75">
      <c r="A86" t="s">
        <v>85</v>
      </c>
      <c r="B86">
        <f>B26+(6/0.017)*(B12*B51+B27*B50)</f>
        <v>0.9156338077773617</v>
      </c>
      <c r="C86">
        <f>C26+(6/0.017)*(C12*C51+C27*C50)</f>
        <v>0.4793018706929359</v>
      </c>
      <c r="D86">
        <f>D26+(6/0.017)*(D12*D51+D27*D50)</f>
        <v>0.644795181191435</v>
      </c>
      <c r="E86">
        <f>E26+(6/0.017)*(E12*E51+E27*E50)</f>
        <v>-0.3381318959114196</v>
      </c>
      <c r="F86">
        <f>F26+(6/0.017)*(F12*F51+F27*F50)</f>
        <v>0.7550756232160883</v>
      </c>
    </row>
    <row r="87" spans="1:6" ht="12.75">
      <c r="A87" t="s">
        <v>86</v>
      </c>
      <c r="B87">
        <f>B27+(7/0.017)*(B13*B51+B28*B50)</f>
        <v>0.6159964212841965</v>
      </c>
      <c r="C87">
        <f>C27+(7/0.017)*(C13*C51+C28*C50)</f>
        <v>0.10182017437451102</v>
      </c>
      <c r="D87">
        <f>D27+(7/0.017)*(D13*D51+D28*D50)</f>
        <v>0.022747435389209755</v>
      </c>
      <c r="E87">
        <f>E27+(7/0.017)*(E13*E51+E28*E50)</f>
        <v>0.2234792486034112</v>
      </c>
      <c r="F87">
        <f>F27+(7/0.017)*(F13*F51+F28*F50)</f>
        <v>0.46804743433077917</v>
      </c>
    </row>
    <row r="88" spans="1:6" ht="12.75">
      <c r="A88" t="s">
        <v>87</v>
      </c>
      <c r="B88">
        <f>B28+(8/0.017)*(B14*B51+B29*B50)</f>
        <v>-0.269307713882814</v>
      </c>
      <c r="C88">
        <f>C28+(8/0.017)*(C14*C51+C29*C50)</f>
        <v>0.47873090696547416</v>
      </c>
      <c r="D88">
        <f>D28+(8/0.017)*(D14*D51+D29*D50)</f>
        <v>0.3332117305583329</v>
      </c>
      <c r="E88">
        <f>E28+(8/0.017)*(E14*E51+E29*E50)</f>
        <v>-0.17519435134629746</v>
      </c>
      <c r="F88">
        <f>F28+(8/0.017)*(F14*F51+F29*F50)</f>
        <v>-0.2938162607266871</v>
      </c>
    </row>
    <row r="89" spans="1:6" ht="12.75">
      <c r="A89" t="s">
        <v>88</v>
      </c>
      <c r="B89">
        <f>B29+(9/0.017)*(B15*B51+B30*B50)</f>
        <v>0.17434790368855974</v>
      </c>
      <c r="C89">
        <f>C29+(9/0.017)*(C15*C51+C30*C50)</f>
        <v>-0.09375904001281204</v>
      </c>
      <c r="D89">
        <f>D29+(9/0.017)*(D15*D51+D30*D50)</f>
        <v>-0.04681168462191295</v>
      </c>
      <c r="E89">
        <f>E29+(9/0.017)*(E15*E51+E30*E50)</f>
        <v>-0.07290507105766506</v>
      </c>
      <c r="F89">
        <f>F29+(9/0.017)*(F15*F51+F30*F50)</f>
        <v>-0.010470127936055128</v>
      </c>
    </row>
    <row r="90" spans="1:6" ht="12.75">
      <c r="A90" t="s">
        <v>89</v>
      </c>
      <c r="B90">
        <f>B30+(10/0.017)*(B16*B51+B31*B50)</f>
        <v>0.0540678933158115</v>
      </c>
      <c r="C90">
        <f>C30+(10/0.017)*(C16*C51+C31*C50)</f>
        <v>0.0665388658771049</v>
      </c>
      <c r="D90">
        <f>D30+(10/0.017)*(D16*D51+D31*D50)</f>
        <v>0.14561926530730077</v>
      </c>
      <c r="E90">
        <f>E30+(10/0.017)*(E16*E51+E31*E50)</f>
        <v>0.016584494710783184</v>
      </c>
      <c r="F90">
        <f>F30+(10/0.017)*(F16*F51+F31*F50)</f>
        <v>0.20447070776462337</v>
      </c>
    </row>
    <row r="91" spans="1:6" ht="12.75">
      <c r="A91" t="s">
        <v>90</v>
      </c>
      <c r="B91">
        <f>B31+(11/0.017)*(B17*B51+B32*B50)</f>
        <v>0.05863479797983104</v>
      </c>
      <c r="C91">
        <f>C31+(11/0.017)*(C17*C51+C32*C50)</f>
        <v>-0.040789050667140274</v>
      </c>
      <c r="D91">
        <f>D31+(11/0.017)*(D17*D51+D32*D50)</f>
        <v>-0.020491197144391363</v>
      </c>
      <c r="E91">
        <f>E31+(11/0.017)*(E17*E51+E32*E50)</f>
        <v>-0.012861755390497947</v>
      </c>
      <c r="F91">
        <f>F31+(11/0.017)*(F17*F51+F32*F50)</f>
        <v>0.0581866577099805</v>
      </c>
    </row>
    <row r="92" spans="1:6" ht="12.75">
      <c r="A92" t="s">
        <v>91</v>
      </c>
      <c r="B92">
        <f>B32+(12/0.017)*(B18*B51+B33*B50)</f>
        <v>-0.03361617007806062</v>
      </c>
      <c r="C92">
        <f>C32+(12/0.017)*(C18*C51+C33*C50)</f>
        <v>0.040420152934708006</v>
      </c>
      <c r="D92">
        <f>D32+(12/0.017)*(D18*D51+D33*D50)</f>
        <v>0.04696909602595261</v>
      </c>
      <c r="E92">
        <f>E32+(12/0.017)*(E18*E51+E33*E50)</f>
        <v>-0.004894098565635837</v>
      </c>
      <c r="F92">
        <f>F32+(12/0.017)*(F18*F51+F33*F50)</f>
        <v>-0.014897772036927638</v>
      </c>
    </row>
    <row r="93" spans="1:6" ht="12.75">
      <c r="A93" t="s">
        <v>92</v>
      </c>
      <c r="B93">
        <f>B33+(13/0.017)*(B19*B51+B34*B50)</f>
        <v>0.10985676625751908</v>
      </c>
      <c r="C93">
        <f>C33+(13/0.017)*(C19*C51+C34*C50)</f>
        <v>0.06516579882826558</v>
      </c>
      <c r="D93">
        <f>D33+(13/0.017)*(D19*D51+D34*D50)</f>
        <v>0.07160200986471443</v>
      </c>
      <c r="E93">
        <f>E33+(13/0.017)*(E19*E51+E34*E50)</f>
        <v>0.07473875043916814</v>
      </c>
      <c r="F93">
        <f>F33+(13/0.017)*(F19*F51+F34*F50)</f>
        <v>0.05501218160241135</v>
      </c>
    </row>
    <row r="94" spans="1:6" ht="12.75">
      <c r="A94" t="s">
        <v>93</v>
      </c>
      <c r="B94">
        <f>B34+(14/0.017)*(B20*B51+B35*B50)</f>
        <v>0.00840762937812911</v>
      </c>
      <c r="C94">
        <f>C34+(14/0.017)*(C20*C51+C35*C50)</f>
        <v>0.005247782453061497</v>
      </c>
      <c r="D94">
        <f>D34+(14/0.017)*(D20*D51+D35*D50)</f>
        <v>0.010009297799675472</v>
      </c>
      <c r="E94">
        <f>E34+(14/0.017)*(E20*E51+E35*E50)</f>
        <v>-0.004733666678083884</v>
      </c>
      <c r="F94">
        <f>F34+(14/0.017)*(F20*F51+F35*F50)</f>
        <v>-0.023153427446657625</v>
      </c>
    </row>
    <row r="95" spans="1:6" ht="12.75">
      <c r="A95" t="s">
        <v>94</v>
      </c>
      <c r="B95" s="49">
        <f>B35</f>
        <v>-0.001158668</v>
      </c>
      <c r="C95" s="49">
        <f>C35</f>
        <v>-0.007077378</v>
      </c>
      <c r="D95" s="49">
        <f>D35</f>
        <v>-0.004400284</v>
      </c>
      <c r="E95" s="49">
        <f>E35</f>
        <v>-0.006051602</v>
      </c>
      <c r="F95" s="49">
        <f>F35</f>
        <v>0.003818421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2.481409353136153</v>
      </c>
      <c r="C103">
        <f>C63*10000/C62</f>
        <v>-1.5520220502375195</v>
      </c>
      <c r="D103">
        <f>D63*10000/D62</f>
        <v>-0.4739893046447859</v>
      </c>
      <c r="E103">
        <f>E63*10000/E62</f>
        <v>1.9482161862939222</v>
      </c>
      <c r="F103">
        <f>F63*10000/F62</f>
        <v>-0.9429082693377324</v>
      </c>
      <c r="G103">
        <f>AVERAGE(C103:E103)</f>
        <v>-0.025931722862794365</v>
      </c>
      <c r="H103">
        <f>STDEV(C103:E103)</f>
        <v>1.792619208187681</v>
      </c>
      <c r="I103">
        <f>(B103*B4+C103*C4+D103*D4+E103*E4+F103*F4)/SUM(B4:F4)</f>
        <v>0.21451231659658818</v>
      </c>
      <c r="K103">
        <f>(LN(H103)+LN(H123))/2-LN(K114*K115^3)</f>
        <v>-3.853025151974685</v>
      </c>
    </row>
    <row r="104" spans="1:11" ht="12.75">
      <c r="A104" t="s">
        <v>68</v>
      </c>
      <c r="B104">
        <f>B64*10000/B62</f>
        <v>0.6708414966962207</v>
      </c>
      <c r="C104">
        <f>C64*10000/C62</f>
        <v>0.8287007552604758</v>
      </c>
      <c r="D104">
        <f>D64*10000/D62</f>
        <v>1.2293871827573977</v>
      </c>
      <c r="E104">
        <f>E64*10000/E62</f>
        <v>0.02671917277720292</v>
      </c>
      <c r="F104">
        <f>F64*10000/F62</f>
        <v>-1.4564258089104594</v>
      </c>
      <c r="G104">
        <f>AVERAGE(C104:E104)</f>
        <v>0.6949357035983588</v>
      </c>
      <c r="H104">
        <f>STDEV(C104:E104)</f>
        <v>0.6123907268583164</v>
      </c>
      <c r="I104">
        <f>(B104*B4+C104*C4+D104*D4+E104*E4+F104*F4)/SUM(B4:F4)</f>
        <v>0.4042990730447433</v>
      </c>
      <c r="K104">
        <f>(LN(H104)+LN(H124))/2-LN(K114*K115^4)</f>
        <v>-2.920490288118844</v>
      </c>
    </row>
    <row r="105" spans="1:11" ht="12.75">
      <c r="A105" t="s">
        <v>69</v>
      </c>
      <c r="B105">
        <f>B65*10000/B62</f>
        <v>0.2913328828224614</v>
      </c>
      <c r="C105">
        <f>C65*10000/C62</f>
        <v>0.14975848303692818</v>
      </c>
      <c r="D105">
        <f>D65*10000/D62</f>
        <v>-0.18897882740044378</v>
      </c>
      <c r="E105">
        <f>E65*10000/E62</f>
        <v>-0.7989363025216478</v>
      </c>
      <c r="F105">
        <f>F65*10000/F62</f>
        <v>-0.15489348268414602</v>
      </c>
      <c r="G105">
        <f>AVERAGE(C105:E105)</f>
        <v>-0.27938554896172113</v>
      </c>
      <c r="H105">
        <f>STDEV(C105:E105)</f>
        <v>0.48076551510492294</v>
      </c>
      <c r="I105">
        <f>(B105*B4+C105*C4+D105*D4+E105*E4+F105*F4)/SUM(B4:F4)</f>
        <v>-0.18014738954672554</v>
      </c>
      <c r="K105">
        <f>(LN(H105)+LN(H125))/2-LN(K114*K115^5)</f>
        <v>-3.8319959008067075</v>
      </c>
    </row>
    <row r="106" spans="1:11" ht="12.75">
      <c r="A106" t="s">
        <v>70</v>
      </c>
      <c r="B106">
        <f>B66*10000/B62</f>
        <v>3.0461927937843005</v>
      </c>
      <c r="C106">
        <f>C66*10000/C62</f>
        <v>2.007687135136012</v>
      </c>
      <c r="D106">
        <f>D66*10000/D62</f>
        <v>2.5725346353512464</v>
      </c>
      <c r="E106">
        <f>E66*10000/E62</f>
        <v>2.221499332582033</v>
      </c>
      <c r="F106">
        <f>F66*10000/F62</f>
        <v>13.534813603225867</v>
      </c>
      <c r="G106">
        <f>AVERAGE(C106:E106)</f>
        <v>2.2672403676897637</v>
      </c>
      <c r="H106">
        <f>STDEV(C106:E106)</f>
        <v>0.2851882822704981</v>
      </c>
      <c r="I106">
        <f>(B106*B4+C106*C4+D106*D4+E106*E4+F106*F4)/SUM(B4:F4)</f>
        <v>3.8837302977781833</v>
      </c>
      <c r="K106">
        <f>(LN(H106)+LN(H126))/2-LN(K114*K115^6)</f>
        <v>-3.0528884886745704</v>
      </c>
    </row>
    <row r="107" spans="1:11" ht="12.75">
      <c r="A107" t="s">
        <v>71</v>
      </c>
      <c r="B107">
        <f>B67*10000/B62</f>
        <v>0.21497211830924107</v>
      </c>
      <c r="C107">
        <f>C67*10000/C62</f>
        <v>-0.3942531330246901</v>
      </c>
      <c r="D107">
        <f>D67*10000/D62</f>
        <v>-0.24483772495829048</v>
      </c>
      <c r="E107">
        <f>E67*10000/E62</f>
        <v>-0.42337912604764044</v>
      </c>
      <c r="F107">
        <f>F67*10000/F62</f>
        <v>-0.4019829470127156</v>
      </c>
      <c r="G107">
        <f>AVERAGE(C107:E107)</f>
        <v>-0.35415666134354035</v>
      </c>
      <c r="H107">
        <f>STDEV(C107:E107)</f>
        <v>0.09578649830062147</v>
      </c>
      <c r="I107">
        <f>(B107*B4+C107*C4+D107*D4+E107*E4+F107*F4)/SUM(B4:F4)</f>
        <v>-0.278177689376031</v>
      </c>
      <c r="K107">
        <f>(LN(H107)+LN(H127))/2-LN(K114*K115^7)</f>
        <v>-3.831855850706157</v>
      </c>
    </row>
    <row r="108" spans="1:9" ht="12.75">
      <c r="A108" t="s">
        <v>72</v>
      </c>
      <c r="B108">
        <f>B68*10000/B62</f>
        <v>0.07593412191937729</v>
      </c>
      <c r="C108">
        <f>C68*10000/C62</f>
        <v>-0.08800763707849724</v>
      </c>
      <c r="D108">
        <f>D68*10000/D62</f>
        <v>0.03284086519540282</v>
      </c>
      <c r="E108">
        <f>E68*10000/E62</f>
        <v>0.00964216197326218</v>
      </c>
      <c r="F108">
        <f>F68*10000/F62</f>
        <v>-0.11187484554539959</v>
      </c>
      <c r="G108">
        <f>AVERAGE(C108:E108)</f>
        <v>-0.015174869969944077</v>
      </c>
      <c r="H108">
        <f>STDEV(C108:E108)</f>
        <v>0.06413270562913899</v>
      </c>
      <c r="I108">
        <f>(B108*B4+C108*C4+D108*D4+E108*E4+F108*F4)/SUM(B4:F4)</f>
        <v>-0.014901880916575964</v>
      </c>
    </row>
    <row r="109" spans="1:9" ht="12.75">
      <c r="A109" t="s">
        <v>73</v>
      </c>
      <c r="B109">
        <f>B69*10000/B62</f>
        <v>0.04648489655760517</v>
      </c>
      <c r="C109">
        <f>C69*10000/C62</f>
        <v>0.052683863194754786</v>
      </c>
      <c r="D109">
        <f>D69*10000/D62</f>
        <v>-0.0011450750119622048</v>
      </c>
      <c r="E109">
        <f>E69*10000/E62</f>
        <v>-0.04834457291838001</v>
      </c>
      <c r="F109">
        <f>F69*10000/F62</f>
        <v>0.11596462186029453</v>
      </c>
      <c r="G109">
        <f>AVERAGE(C109:E109)</f>
        <v>0.0010647384214708562</v>
      </c>
      <c r="H109">
        <f>STDEV(C109:E109)</f>
        <v>0.05055045679738587</v>
      </c>
      <c r="I109">
        <f>(B109*B4+C109*C4+D109*D4+E109*E4+F109*F4)/SUM(B4:F4)</f>
        <v>0.02297666563327866</v>
      </c>
    </row>
    <row r="110" spans="1:11" ht="12.75">
      <c r="A110" t="s">
        <v>74</v>
      </c>
      <c r="B110">
        <f>B70*10000/B62</f>
        <v>-0.35569147310262667</v>
      </c>
      <c r="C110">
        <f>C70*10000/C62</f>
        <v>-0.10018460090702414</v>
      </c>
      <c r="D110">
        <f>D70*10000/D62</f>
        <v>-0.05395547136317236</v>
      </c>
      <c r="E110">
        <f>E70*10000/E62</f>
        <v>-0.12227624611576156</v>
      </c>
      <c r="F110">
        <f>F70*10000/F62</f>
        <v>-0.43019259218097</v>
      </c>
      <c r="G110">
        <f>AVERAGE(C110:E110)</f>
        <v>-0.09213877279531935</v>
      </c>
      <c r="H110">
        <f>STDEV(C110:E110)</f>
        <v>0.03486378605660654</v>
      </c>
      <c r="I110">
        <f>(B110*B4+C110*C4+D110*D4+E110*E4+F110*F4)/SUM(B4:F4)</f>
        <v>-0.17540354970366095</v>
      </c>
      <c r="K110">
        <f>EXP(AVERAGE(K103:K107))</f>
        <v>0.03025629139723702</v>
      </c>
    </row>
    <row r="111" spans="1:9" ht="12.75">
      <c r="A111" t="s">
        <v>75</v>
      </c>
      <c r="B111">
        <f>B71*10000/B62</f>
        <v>0.02374841160544523</v>
      </c>
      <c r="C111">
        <f>C71*10000/C62</f>
        <v>-0.019630890551417295</v>
      </c>
      <c r="D111">
        <f>D71*10000/D62</f>
        <v>-0.005140969570346313</v>
      </c>
      <c r="E111">
        <f>E71*10000/E62</f>
        <v>-0.029885862610406145</v>
      </c>
      <c r="F111">
        <f>F71*10000/F62</f>
        <v>-0.07086957882325134</v>
      </c>
      <c r="G111">
        <f>AVERAGE(C111:E111)</f>
        <v>-0.01821924091072325</v>
      </c>
      <c r="H111">
        <f>STDEV(C111:E111)</f>
        <v>0.012432698778706655</v>
      </c>
      <c r="I111">
        <f>(B111*B4+C111*C4+D111*D4+E111*E4+F111*F4)/SUM(B4:F4)</f>
        <v>-0.019172868796995993</v>
      </c>
    </row>
    <row r="112" spans="1:9" ht="12.75">
      <c r="A112" t="s">
        <v>76</v>
      </c>
      <c r="B112">
        <f>B72*10000/B62</f>
        <v>-0.0088631421821114</v>
      </c>
      <c r="C112">
        <f>C72*10000/C62</f>
        <v>-0.016848305607756377</v>
      </c>
      <c r="D112">
        <f>D72*10000/D62</f>
        <v>-0.031394649241274296</v>
      </c>
      <c r="E112">
        <f>E72*10000/E62</f>
        <v>-0.021229181160545733</v>
      </c>
      <c r="F112">
        <f>F72*10000/F62</f>
        <v>-0.03467065145546545</v>
      </c>
      <c r="G112">
        <f>AVERAGE(C112:E112)</f>
        <v>-0.0231573786698588</v>
      </c>
      <c r="H112">
        <f>STDEV(C112:E112)</f>
        <v>0.007462404940921378</v>
      </c>
      <c r="I112">
        <f>(B112*B4+C112*C4+D112*D4+E112*E4+F112*F4)/SUM(B4:F4)</f>
        <v>-0.022624182363695598</v>
      </c>
    </row>
    <row r="113" spans="1:9" ht="12.75">
      <c r="A113" t="s">
        <v>77</v>
      </c>
      <c r="B113">
        <f>B73*10000/B62</f>
        <v>0.018704629387791112</v>
      </c>
      <c r="C113">
        <f>C73*10000/C62</f>
        <v>0.026380354394323423</v>
      </c>
      <c r="D113">
        <f>D73*10000/D62</f>
        <v>0.0215999553458754</v>
      </c>
      <c r="E113">
        <f>E73*10000/E62</f>
        <v>0.029109218607125988</v>
      </c>
      <c r="F113">
        <f>F73*10000/F62</f>
        <v>-0.004971951860189371</v>
      </c>
      <c r="G113">
        <f>AVERAGE(C113:E113)</f>
        <v>0.025696509449108267</v>
      </c>
      <c r="H113">
        <f>STDEV(C113:E113)</f>
        <v>0.003801051382645926</v>
      </c>
      <c r="I113">
        <f>(B113*B4+C113*C4+D113*D4+E113*E4+F113*F4)/SUM(B4:F4)</f>
        <v>0.02059180615688255</v>
      </c>
    </row>
    <row r="114" spans="1:11" ht="12.75">
      <c r="A114" t="s">
        <v>78</v>
      </c>
      <c r="B114">
        <f>B74*10000/B62</f>
        <v>-0.22416752397192422</v>
      </c>
      <c r="C114">
        <f>C74*10000/C62</f>
        <v>-0.20429507647976067</v>
      </c>
      <c r="D114">
        <f>D74*10000/D62</f>
        <v>-0.2159707151400752</v>
      </c>
      <c r="E114">
        <f>E74*10000/E62</f>
        <v>-0.21177550501136946</v>
      </c>
      <c r="F114">
        <f>F74*10000/F62</f>
        <v>-0.15383345124656153</v>
      </c>
      <c r="G114">
        <f>AVERAGE(C114:E114)</f>
        <v>-0.21068043221040178</v>
      </c>
      <c r="H114">
        <f>STDEV(C114:E114)</f>
        <v>0.005914348895788947</v>
      </c>
      <c r="I114">
        <f>(B114*B4+C114*C4+D114*D4+E114*E4+F114*F4)/SUM(B4:F4)</f>
        <v>-0.20504482820231576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0.0015657484128458689</v>
      </c>
      <c r="C115">
        <f>C75*10000/C62</f>
        <v>0.0036956434492786717</v>
      </c>
      <c r="D115">
        <f>D75*10000/D62</f>
        <v>0.0027889334048613514</v>
      </c>
      <c r="E115">
        <f>E75*10000/E62</f>
        <v>0.004446024627467809</v>
      </c>
      <c r="F115">
        <f>F75*10000/F62</f>
        <v>-0.011355537291068429</v>
      </c>
      <c r="G115">
        <f>AVERAGE(C115:E115)</f>
        <v>0.0036435338272026107</v>
      </c>
      <c r="H115">
        <f>STDEV(C115:E115)</f>
        <v>0.0008297736977902615</v>
      </c>
      <c r="I115">
        <f>(B115*B4+C115*C4+D115*D4+E115*E4+F115*F4)/SUM(B4:F4)</f>
        <v>0.0013410712888178098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-66.2997151278224</v>
      </c>
      <c r="C122">
        <f>C82*10000/C62</f>
        <v>-9.368888624681706</v>
      </c>
      <c r="D122">
        <f>D82*10000/D62</f>
        <v>24.368934755043387</v>
      </c>
      <c r="E122">
        <f>E82*10000/E62</f>
        <v>29.198547922644472</v>
      </c>
      <c r="F122">
        <f>F82*10000/F62</f>
        <v>-7.272931569136605</v>
      </c>
      <c r="G122">
        <f>AVERAGE(C122:E122)</f>
        <v>14.732864684335384</v>
      </c>
      <c r="H122">
        <f>STDEV(C122:E122)</f>
        <v>21.011953152044285</v>
      </c>
      <c r="I122">
        <f>(B122*B4+C122*C4+D122*D4+E122*E4+F122*F4)/SUM(B4:F4)</f>
        <v>0.0657210665901427</v>
      </c>
    </row>
    <row r="123" spans="1:9" ht="12.75">
      <c r="A123" t="s">
        <v>82</v>
      </c>
      <c r="B123">
        <f>B83*10000/B62</f>
        <v>-0.17599530971507424</v>
      </c>
      <c r="C123">
        <f>C83*10000/C62</f>
        <v>0.1396371862972796</v>
      </c>
      <c r="D123">
        <f>D83*10000/D62</f>
        <v>-0.6266413773418197</v>
      </c>
      <c r="E123">
        <f>E83*10000/E62</f>
        <v>-1.0139135536740485</v>
      </c>
      <c r="F123">
        <f>F83*10000/F62</f>
        <v>1.6501634181208136</v>
      </c>
      <c r="G123">
        <f>AVERAGE(C123:E123)</f>
        <v>-0.5003059149061961</v>
      </c>
      <c r="H123">
        <f>STDEV(C123:E123)</f>
        <v>0.5870607415112313</v>
      </c>
      <c r="I123">
        <f>(B123*B4+C123*C4+D123*D4+E123*E4+F123*F4)/SUM(B4:F4)</f>
        <v>-0.16631383444997694</v>
      </c>
    </row>
    <row r="124" spans="1:9" ht="12.75">
      <c r="A124" t="s">
        <v>83</v>
      </c>
      <c r="B124">
        <f>B84*10000/B62</f>
        <v>-0.47639500916643013</v>
      </c>
      <c r="C124">
        <f>C84*10000/C62</f>
        <v>3.524122958474685</v>
      </c>
      <c r="D124">
        <f>D84*10000/D62</f>
        <v>1.7565366801837252</v>
      </c>
      <c r="E124">
        <f>E84*10000/E62</f>
        <v>-3.046844442219139</v>
      </c>
      <c r="F124">
        <f>F84*10000/F62</f>
        <v>-2.6092462592713743</v>
      </c>
      <c r="G124">
        <f>AVERAGE(C124:E124)</f>
        <v>0.7446050654797571</v>
      </c>
      <c r="H124">
        <f>STDEV(C124:E124)</f>
        <v>3.4003540021405527</v>
      </c>
      <c r="I124">
        <f>(B124*B4+C124*C4+D124*D4+E124*E4+F124*F4)/SUM(B4:F4)</f>
        <v>0.12038996825251089</v>
      </c>
    </row>
    <row r="125" spans="1:9" ht="12.75">
      <c r="A125" t="s">
        <v>84</v>
      </c>
      <c r="B125">
        <f>B85*10000/B62</f>
        <v>0.6138869338106017</v>
      </c>
      <c r="C125">
        <f>C85*10000/C62</f>
        <v>0.08622263632898627</v>
      </c>
      <c r="D125">
        <f>D85*10000/D62</f>
        <v>-0.12024542504097147</v>
      </c>
      <c r="E125">
        <f>E85*10000/E62</f>
        <v>-0.3425422846683144</v>
      </c>
      <c r="F125">
        <f>F85*10000/F62</f>
        <v>-1.7257091384707783</v>
      </c>
      <c r="G125">
        <f>AVERAGE(C125:E125)</f>
        <v>-0.1255216911267665</v>
      </c>
      <c r="H125">
        <f>STDEV(C125:E125)</f>
        <v>0.2144311512054894</v>
      </c>
      <c r="I125">
        <f>(B125*B4+C125*C4+D125*D4+E125*E4+F125*F4)/SUM(B4:F4)</f>
        <v>-0.23205519608002292</v>
      </c>
    </row>
    <row r="126" spans="1:9" ht="12.75">
      <c r="A126" t="s">
        <v>85</v>
      </c>
      <c r="B126">
        <f>B86*10000/B62</f>
        <v>0.9156375579600109</v>
      </c>
      <c r="C126">
        <f>C86*10000/C62</f>
        <v>0.47930231804325135</v>
      </c>
      <c r="D126">
        <f>D86*10000/D62</f>
        <v>0.6447950435967366</v>
      </c>
      <c r="E126">
        <f>E86*10000/E62</f>
        <v>-0.338133844959154</v>
      </c>
      <c r="F126">
        <f>F86*10000/F62</f>
        <v>0.7550807626469581</v>
      </c>
      <c r="G126">
        <f>AVERAGE(C126:E126)</f>
        <v>0.26198783889361127</v>
      </c>
      <c r="H126">
        <f>STDEV(C126:E126)</f>
        <v>0.5262665552032441</v>
      </c>
      <c r="I126">
        <f>(B126*B4+C126*C4+D126*D4+E126*E4+F126*F4)/SUM(B4:F4)</f>
        <v>0.42239056226642485</v>
      </c>
    </row>
    <row r="127" spans="1:9" ht="12.75">
      <c r="A127" t="s">
        <v>86</v>
      </c>
      <c r="B127">
        <f>B87*10000/B62</f>
        <v>0.6159989442350438</v>
      </c>
      <c r="C127">
        <f>C87*10000/C62</f>
        <v>0.10182026940707799</v>
      </c>
      <c r="D127">
        <f>D87*10000/D62</f>
        <v>0.022747430535069085</v>
      </c>
      <c r="E127">
        <f>E87*10000/E62</f>
        <v>0.22348053677447233</v>
      </c>
      <c r="F127">
        <f>F87*10000/F62</f>
        <v>0.4680506201009968</v>
      </c>
      <c r="G127">
        <f>AVERAGE(C127:E127)</f>
        <v>0.11601607890553979</v>
      </c>
      <c r="H127">
        <f>STDEV(C127:E127)</f>
        <v>0.10111669367922071</v>
      </c>
      <c r="I127">
        <f>(B127*B4+C127*C4+D127*D4+E127*E4+F127*F4)/SUM(B4:F4)</f>
        <v>0.23536800540793382</v>
      </c>
    </row>
    <row r="128" spans="1:9" ht="12.75">
      <c r="A128" t="s">
        <v>87</v>
      </c>
      <c r="B128">
        <f>B88*10000/B62</f>
        <v>-0.26930881689267155</v>
      </c>
      <c r="C128">
        <f>C88*10000/C62</f>
        <v>0.47873135378288784</v>
      </c>
      <c r="D128">
        <f>D88*10000/D62</f>
        <v>0.33321165945332326</v>
      </c>
      <c r="E128">
        <f>E88*10000/E62</f>
        <v>-0.17519536119528742</v>
      </c>
      <c r="F128">
        <f>F88*10000/F62</f>
        <v>-0.29381826059042787</v>
      </c>
      <c r="G128">
        <f>AVERAGE(C128:E128)</f>
        <v>0.21224921734697455</v>
      </c>
      <c r="H128">
        <f>STDEV(C128:E128)</f>
        <v>0.34333507167311894</v>
      </c>
      <c r="I128">
        <f>(B128*B4+C128*C4+D128*D4+E128*E4+F128*F4)/SUM(B4:F4)</f>
        <v>0.07502089447096962</v>
      </c>
    </row>
    <row r="129" spans="1:9" ht="12.75">
      <c r="A129" t="s">
        <v>88</v>
      </c>
      <c r="B129">
        <f>B89*10000/B62</f>
        <v>0.17434861776931757</v>
      </c>
      <c r="C129">
        <f>C89*10000/C62</f>
        <v>-0.0937591275216216</v>
      </c>
      <c r="D129">
        <f>D89*10000/D62</f>
        <v>-0.046811674632632916</v>
      </c>
      <c r="E129">
        <f>E89*10000/E62</f>
        <v>-0.07290549129445811</v>
      </c>
      <c r="F129">
        <f>F89*10000/F62</f>
        <v>-0.010470199201100735</v>
      </c>
      <c r="G129">
        <f>AVERAGE(C129:E129)</f>
        <v>-0.07115876448290422</v>
      </c>
      <c r="H129">
        <f>STDEV(C129:E129)</f>
        <v>0.02352241748006793</v>
      </c>
      <c r="I129">
        <f>(B129*B4+C129*C4+D129*D4+E129*E4+F129*F4)/SUM(B4:F4)</f>
        <v>-0.027529260385279444</v>
      </c>
    </row>
    <row r="130" spans="1:9" ht="12.75">
      <c r="A130" t="s">
        <v>89</v>
      </c>
      <c r="B130">
        <f>B90*10000/B62</f>
        <v>0.05406811476293771</v>
      </c>
      <c r="C130">
        <f>C90*10000/C62</f>
        <v>0.06653892798031055</v>
      </c>
      <c r="D130">
        <f>D90*10000/D62</f>
        <v>0.14561923423318687</v>
      </c>
      <c r="E130">
        <f>E90*10000/E62</f>
        <v>0.016584590306532157</v>
      </c>
      <c r="F130">
        <f>F90*10000/F62</f>
        <v>0.2044720994968355</v>
      </c>
      <c r="G130">
        <f>AVERAGE(C130:E130)</f>
        <v>0.0762475841733432</v>
      </c>
      <c r="H130">
        <f>STDEV(C130:E130)</f>
        <v>0.06506287987113334</v>
      </c>
      <c r="I130">
        <f>(B130*B4+C130*C4+D130*D4+E130*E4+F130*F4)/SUM(B4:F4)</f>
        <v>0.09014545216952563</v>
      </c>
    </row>
    <row r="131" spans="1:9" ht="12.75">
      <c r="A131" t="s">
        <v>90</v>
      </c>
      <c r="B131">
        <f>B91*10000/B62</f>
        <v>0.05863503813173473</v>
      </c>
      <c r="C131">
        <f>C91*10000/C62</f>
        <v>-0.040789088737082826</v>
      </c>
      <c r="D131">
        <f>D91*10000/D62</f>
        <v>-0.02049119277171586</v>
      </c>
      <c r="E131">
        <f>E91*10000/E62</f>
        <v>-0.012861829527766589</v>
      </c>
      <c r="F131">
        <f>F91*10000/F62</f>
        <v>0.05818705375813203</v>
      </c>
      <c r="G131">
        <f>AVERAGE(C131:E131)</f>
        <v>-0.024714037012188425</v>
      </c>
      <c r="H131">
        <f>STDEV(C131:E131)</f>
        <v>0.014434585613918876</v>
      </c>
      <c r="I131">
        <f>(B131*B4+C131*C4+D131*D4+E131*E4+F131*F4)/SUM(B4:F4)</f>
        <v>-0.001587909244359493</v>
      </c>
    </row>
    <row r="132" spans="1:9" ht="12.75">
      <c r="A132" t="s">
        <v>91</v>
      </c>
      <c r="B132">
        <f>B92*10000/B62</f>
        <v>-0.03361630776058904</v>
      </c>
      <c r="C132">
        <f>C92*10000/C62</f>
        <v>0.040420190660344545</v>
      </c>
      <c r="D132">
        <f>D92*10000/D62</f>
        <v>0.046969086003082104</v>
      </c>
      <c r="E132">
        <f>E92*10000/E62</f>
        <v>-0.004894126776023075</v>
      </c>
      <c r="F132">
        <f>F92*10000/F62</f>
        <v>-0.01489787343878348</v>
      </c>
      <c r="G132">
        <f>AVERAGE(C132:E132)</f>
        <v>0.02749838329580119</v>
      </c>
      <c r="H132">
        <f>STDEV(C132:E132)</f>
        <v>0.02824319456289355</v>
      </c>
      <c r="I132">
        <f>(B132*B4+C132*C4+D132*D4+E132*E4+F132*F4)/SUM(B4:F4)</f>
        <v>0.012994409570686935</v>
      </c>
    </row>
    <row r="133" spans="1:9" ht="12.75">
      <c r="A133" t="s">
        <v>92</v>
      </c>
      <c r="B133">
        <f>B93*10000/B62</f>
        <v>0.10985721620042771</v>
      </c>
      <c r="C133">
        <f>C93*10000/C62</f>
        <v>0.06516585964993653</v>
      </c>
      <c r="D133">
        <f>D93*10000/D62</f>
        <v>0.07160199458535559</v>
      </c>
      <c r="E133">
        <f>E93*10000/E62</f>
        <v>0.07473918124559005</v>
      </c>
      <c r="F133">
        <f>F93*10000/F62</f>
        <v>0.05501255604345493</v>
      </c>
      <c r="G133">
        <f>AVERAGE(C133:E133)</f>
        <v>0.07050234516029406</v>
      </c>
      <c r="H133">
        <f>STDEV(C133:E133)</f>
        <v>0.004880475718306521</v>
      </c>
      <c r="I133">
        <f>(B133*B4+C133*C4+D133*D4+E133*E4+F133*F4)/SUM(B4:F4)</f>
        <v>0.07413057775051334</v>
      </c>
    </row>
    <row r="134" spans="1:9" ht="12.75">
      <c r="A134" t="s">
        <v>93</v>
      </c>
      <c r="B134">
        <f>B94*10000/B62</f>
        <v>0.008407663813451994</v>
      </c>
      <c r="C134">
        <f>C94*10000/C62</f>
        <v>0.005247787351012619</v>
      </c>
      <c r="D134">
        <f>D94*10000/D62</f>
        <v>0.010009295663762624</v>
      </c>
      <c r="E134">
        <f>E94*10000/E62</f>
        <v>-0.0047336939637153954</v>
      </c>
      <c r="F134">
        <f>F94*10000/F62</f>
        <v>-0.023153585040726482</v>
      </c>
      <c r="G134">
        <f>AVERAGE(C134:E134)</f>
        <v>0.003507796350353283</v>
      </c>
      <c r="H134">
        <f>STDEV(C134:E134)</f>
        <v>0.007523935958045014</v>
      </c>
      <c r="I134">
        <f>(B134*B4+C134*C4+D134*D4+E134*E4+F134*F4)/SUM(B4:F4)</f>
        <v>0.0006583964233139048</v>
      </c>
    </row>
    <row r="135" spans="1:9" ht="12.75">
      <c r="A135" t="s">
        <v>94</v>
      </c>
      <c r="B135">
        <f>B95*10000/B62</f>
        <v>-0.001158672745583434</v>
      </c>
      <c r="C135">
        <f>C95*10000/C62</f>
        <v>-0.007077384605580897</v>
      </c>
      <c r="D135">
        <f>D95*10000/D62</f>
        <v>-0.00440028306101074</v>
      </c>
      <c r="E135">
        <f>E95*10000/E62</f>
        <v>-0.006051636882426975</v>
      </c>
      <c r="F135">
        <f>F95*10000/F62</f>
        <v>0.00381844699012623</v>
      </c>
      <c r="G135">
        <f>AVERAGE(C135:E135)</f>
        <v>-0.005843101516339537</v>
      </c>
      <c r="H135">
        <f>STDEV(C135:E135)</f>
        <v>0.0013506788734436118</v>
      </c>
      <c r="I135">
        <f>(B135*B4+C135*C4+D135*D4+E135*E4+F135*F4)/SUM(B4:F4)</f>
        <v>-0.003875839332039897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2005-08-18T06:28:00Z</cp:lastPrinted>
  <dcterms:created xsi:type="dcterms:W3CDTF">2005-08-18T06:28:00Z</dcterms:created>
  <dcterms:modified xsi:type="dcterms:W3CDTF">2005-08-18T11:59:38Z</dcterms:modified>
  <cp:category/>
  <cp:version/>
  <cp:contentType/>
  <cp:contentStatus/>
</cp:coreProperties>
</file>