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<sst xmlns="http://schemas.openxmlformats.org/spreadsheetml/2006/main" count="204" uniqueCount="98">
  <si>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Mon 22/08/2005       10:26:17</t>
  </si>
  <si>
    <t>LISSNER</t>
  </si>
  <si>
    <t>HCMQAP658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</si>
  <si>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</si>
  <si>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</si>
  <si>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</si>
  <si>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</si>
  <si>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</si>
  <si>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</si>
  <si>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</si>
  <si>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</si>
  <si>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</si>
  <si>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</si>
  <si>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</si>
  <si>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</si>
  <si>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</si>
  <si>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</si>
  <si>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</si>
  <si>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</si>
  <si>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</si>
  <si>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</si>
  <si>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</si>
  <si>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</si>
  <si>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</si>
  <si>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</si>
  <si>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</si>
  <si>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</si>
  <si>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</si>
  <si>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</si>
  <si>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</si>
  <si>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</si>
  <si>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</si>
  <si>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a4!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</si>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</sst>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1" fillId="2" borderId="6" xfId="0" applyNumberFormat="1" applyFont="1" applyFill="1" applyBorder="1" applyAlignment="1">
      <alignment horizontal="left"/>
    </xf>
    <xf numFmtId="172" fontId="1" fillId="2" borderId="7" xfId="0" applyNumberFormat="1" applyFont="1" applyFill="1" applyBorder="1" applyAlignment="1">
      <alignment horizontal="left"/>
    </xf>
    <xf numFmtId="172" fontId="1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a4!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12911905"/>
        <c:axId val="49098282"/>
      </c:lineChart>
      <c:catAx>
        <c:axId val="1291190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098282"/>
        <c:crosses val="autoZero"/>
        <c:auto val="1"/>
        <c:lblOffset val="100"/>
        <c:noMultiLvlLbl val="0"/>
      </c:catAx>
      <c:valAx>
        <c:axId val="490982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911905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-0.002257</v>
      </c>
      <c r="C4" s="12">
        <v>-0.00375</v>
      </c>
      <c r="D4" s="12">
        <v>-0.003749</v>
      </c>
      <c r="E4" s="12">
        <v>-0.00375</v>
      </c>
      <c r="F4" s="24">
        <v>-0.00208</v>
      </c>
      <c r="G4" s="34">
        <v>-0.011688</v>
      </c>
    </row>
    <row r="5" spans="1:7" ht="12.75" thickBot="1">
      <c r="A5" s="44" t="s">
        <v>13</v>
      </c>
      <c r="B5" s="45">
        <v>-1.781105</v>
      </c>
      <c r="C5" s="46">
        <v>-0.890344</v>
      </c>
      <c r="D5" s="46">
        <v>-1.174703</v>
      </c>
      <c r="E5" s="46">
        <v>2.26945</v>
      </c>
      <c r="F5" s="47">
        <v>1.594281</v>
      </c>
      <c r="G5" s="48">
        <v>2.651944</v>
      </c>
    </row>
    <row r="6" spans="1:7" ht="12.75" thickTop="1">
      <c r="A6" s="6" t="s">
        <v>14</v>
      </c>
      <c r="B6" s="39">
        <v>45.85251</v>
      </c>
      <c r="C6" s="40">
        <v>40.51084</v>
      </c>
      <c r="D6" s="40">
        <v>-33.53792</v>
      </c>
      <c r="E6" s="40">
        <v>16.52916</v>
      </c>
      <c r="F6" s="41">
        <v>-92.13363</v>
      </c>
      <c r="G6" s="42">
        <v>0.0005643415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1.460063</v>
      </c>
      <c r="C8" s="13">
        <v>2.593493</v>
      </c>
      <c r="D8" s="13">
        <v>-0.6783839</v>
      </c>
      <c r="E8" s="13">
        <v>1.471189</v>
      </c>
      <c r="F8" s="25">
        <v>-1.597458</v>
      </c>
      <c r="G8" s="35">
        <v>0.8130499</v>
      </c>
    </row>
    <row r="9" spans="1:7" ht="12">
      <c r="A9" s="20" t="s">
        <v>17</v>
      </c>
      <c r="B9" s="29">
        <v>-0.05941388</v>
      </c>
      <c r="C9" s="13">
        <v>0.2766307</v>
      </c>
      <c r="D9" s="13">
        <v>0.2515726</v>
      </c>
      <c r="E9" s="13">
        <v>-0.07109726</v>
      </c>
      <c r="F9" s="25">
        <v>-1.152725</v>
      </c>
      <c r="G9" s="35">
        <v>-0.05241189</v>
      </c>
    </row>
    <row r="10" spans="1:7" ht="12">
      <c r="A10" s="20" t="s">
        <v>18</v>
      </c>
      <c r="B10" s="29">
        <v>0.6480326</v>
      </c>
      <c r="C10" s="13">
        <v>-0.3140104</v>
      </c>
      <c r="D10" s="13">
        <v>0.3480062</v>
      </c>
      <c r="E10" s="13">
        <v>-0.27714</v>
      </c>
      <c r="F10" s="25">
        <v>-1.685779</v>
      </c>
      <c r="G10" s="35">
        <v>-0.1896948</v>
      </c>
    </row>
    <row r="11" spans="1:7" ht="12">
      <c r="A11" s="21" t="s">
        <v>19</v>
      </c>
      <c r="B11" s="31">
        <v>2.824602</v>
      </c>
      <c r="C11" s="15">
        <v>1.727325</v>
      </c>
      <c r="D11" s="15">
        <v>1.626651</v>
      </c>
      <c r="E11" s="15">
        <v>1.479697</v>
      </c>
      <c r="F11" s="27">
        <v>12.91794</v>
      </c>
      <c r="G11" s="37">
        <v>3.295871</v>
      </c>
    </row>
    <row r="12" spans="1:7" ht="12">
      <c r="A12" s="20" t="s">
        <v>20</v>
      </c>
      <c r="B12" s="29">
        <v>-0.2415699</v>
      </c>
      <c r="C12" s="13">
        <v>0.05394629</v>
      </c>
      <c r="D12" s="13">
        <v>-0.09687755</v>
      </c>
      <c r="E12" s="13">
        <v>0.2306277</v>
      </c>
      <c r="F12" s="25">
        <v>-0.6861485</v>
      </c>
      <c r="G12" s="35">
        <v>-0.08138094</v>
      </c>
    </row>
    <row r="13" spans="1:7" ht="12">
      <c r="A13" s="20" t="s">
        <v>21</v>
      </c>
      <c r="B13" s="29">
        <v>0.1586611</v>
      </c>
      <c r="C13" s="13">
        <v>0.0119769</v>
      </c>
      <c r="D13" s="13">
        <v>0.1873112</v>
      </c>
      <c r="E13" s="13">
        <v>0.0756346</v>
      </c>
      <c r="F13" s="25">
        <v>-0.07550302</v>
      </c>
      <c r="G13" s="35">
        <v>0.07904042</v>
      </c>
    </row>
    <row r="14" spans="1:7" ht="12">
      <c r="A14" s="20" t="s">
        <v>22</v>
      </c>
      <c r="B14" s="29">
        <v>0.126167</v>
      </c>
      <c r="C14" s="13">
        <v>0.1451015</v>
      </c>
      <c r="D14" s="13">
        <v>0.02122255</v>
      </c>
      <c r="E14" s="13">
        <v>0.01678423</v>
      </c>
      <c r="F14" s="25">
        <v>-0.02384575</v>
      </c>
      <c r="G14" s="35">
        <v>0.05914604</v>
      </c>
    </row>
    <row r="15" spans="1:7" ht="12">
      <c r="A15" s="21" t="s">
        <v>23</v>
      </c>
      <c r="B15" s="31">
        <v>-0.3996071</v>
      </c>
      <c r="C15" s="15">
        <v>-0.1280395</v>
      </c>
      <c r="D15" s="15">
        <v>-0.1454353</v>
      </c>
      <c r="E15" s="15">
        <v>-0.1659683</v>
      </c>
      <c r="F15" s="27">
        <v>-0.4378563</v>
      </c>
      <c r="G15" s="37">
        <v>-0.2220126</v>
      </c>
    </row>
    <row r="16" spans="1:7" ht="12">
      <c r="A16" s="20" t="s">
        <v>24</v>
      </c>
      <c r="B16" s="29">
        <v>-0.02346891</v>
      </c>
      <c r="C16" s="13">
        <v>-0.01497475</v>
      </c>
      <c r="D16" s="13">
        <v>0.01848167</v>
      </c>
      <c r="E16" s="13">
        <v>0.01308935</v>
      </c>
      <c r="F16" s="25">
        <v>-0.03996915</v>
      </c>
      <c r="G16" s="35">
        <v>-0.004739439</v>
      </c>
    </row>
    <row r="17" spans="1:7" ht="12">
      <c r="A17" s="20" t="s">
        <v>25</v>
      </c>
      <c r="B17" s="29">
        <v>-0.02558697</v>
      </c>
      <c r="C17" s="13">
        <v>-0.01430384</v>
      </c>
      <c r="D17" s="13">
        <v>-0.0217094</v>
      </c>
      <c r="E17" s="13">
        <v>-0.03217726</v>
      </c>
      <c r="F17" s="25">
        <v>-0.01654833</v>
      </c>
      <c r="G17" s="35">
        <v>-0.02231638</v>
      </c>
    </row>
    <row r="18" spans="1:7" ht="12">
      <c r="A18" s="20" t="s">
        <v>26</v>
      </c>
      <c r="B18" s="29">
        <v>0.02490218</v>
      </c>
      <c r="C18" s="13">
        <v>0.03655953</v>
      </c>
      <c r="D18" s="13">
        <v>0.04094319</v>
      </c>
      <c r="E18" s="13">
        <v>0.02585921</v>
      </c>
      <c r="F18" s="25">
        <v>0.02277597</v>
      </c>
      <c r="G18" s="35">
        <v>0.03151626</v>
      </c>
    </row>
    <row r="19" spans="1:7" ht="12">
      <c r="A19" s="21" t="s">
        <v>27</v>
      </c>
      <c r="B19" s="31">
        <v>-0.2089744</v>
      </c>
      <c r="C19" s="15">
        <v>-0.1974668</v>
      </c>
      <c r="D19" s="15">
        <v>-0.2060223</v>
      </c>
      <c r="E19" s="15">
        <v>-0.1929188</v>
      </c>
      <c r="F19" s="27">
        <v>-0.129544</v>
      </c>
      <c r="G19" s="37">
        <v>-0.1910321</v>
      </c>
    </row>
    <row r="20" spans="1:7" ht="12.75" thickBot="1">
      <c r="A20" s="44" t="s">
        <v>28</v>
      </c>
      <c r="B20" s="45">
        <v>-0.000749066</v>
      </c>
      <c r="C20" s="46">
        <v>-0.0004220165</v>
      </c>
      <c r="D20" s="46">
        <v>0.003957074</v>
      </c>
      <c r="E20" s="46">
        <v>0.005876489</v>
      </c>
      <c r="F20" s="47">
        <v>-0.002272298</v>
      </c>
      <c r="G20" s="48">
        <v>0.001852626</v>
      </c>
    </row>
    <row r="21" spans="1:7" ht="12.75" thickTop="1">
      <c r="A21" s="6" t="s">
        <v>29</v>
      </c>
      <c r="B21" s="39">
        <v>-26.8048</v>
      </c>
      <c r="C21" s="40">
        <v>65.87748</v>
      </c>
      <c r="D21" s="40">
        <v>12.20638</v>
      </c>
      <c r="E21" s="40">
        <v>-5.06707</v>
      </c>
      <c r="F21" s="41">
        <v>-102.5138</v>
      </c>
      <c r="G21" s="43">
        <v>0.007663783</v>
      </c>
    </row>
    <row r="22" spans="1:7" ht="12">
      <c r="A22" s="20" t="s">
        <v>30</v>
      </c>
      <c r="B22" s="29">
        <v>-35.62226</v>
      </c>
      <c r="C22" s="13">
        <v>-17.8069</v>
      </c>
      <c r="D22" s="13">
        <v>-23.49411</v>
      </c>
      <c r="E22" s="13">
        <v>45.38931</v>
      </c>
      <c r="F22" s="25">
        <v>31.88572</v>
      </c>
      <c r="G22" s="36">
        <v>0</v>
      </c>
    </row>
    <row r="23" spans="1:7" ht="12">
      <c r="A23" s="20" t="s">
        <v>31</v>
      </c>
      <c r="B23" s="29">
        <v>2.229985</v>
      </c>
      <c r="C23" s="13">
        <v>-1.320446</v>
      </c>
      <c r="D23" s="13">
        <v>-1.411574</v>
      </c>
      <c r="E23" s="13">
        <v>-1.301453</v>
      </c>
      <c r="F23" s="25">
        <v>2.606381</v>
      </c>
      <c r="G23" s="35">
        <v>-0.2996999</v>
      </c>
    </row>
    <row r="24" spans="1:7" ht="12">
      <c r="A24" s="20" t="s">
        <v>32</v>
      </c>
      <c r="B24" s="49">
        <v>3.155081</v>
      </c>
      <c r="C24" s="50">
        <v>3.794676</v>
      </c>
      <c r="D24" s="50">
        <v>3.685131</v>
      </c>
      <c r="E24" s="50">
        <v>5.010371</v>
      </c>
      <c r="F24" s="51">
        <v>-1.612689</v>
      </c>
      <c r="G24" s="35">
        <v>3.246543</v>
      </c>
    </row>
    <row r="25" spans="1:7" ht="12">
      <c r="A25" s="20" t="s">
        <v>33</v>
      </c>
      <c r="B25" s="29">
        <v>0.2992899</v>
      </c>
      <c r="C25" s="13">
        <v>-0.4645716</v>
      </c>
      <c r="D25" s="13">
        <v>-0.7134993</v>
      </c>
      <c r="E25" s="13">
        <v>-0.4651818</v>
      </c>
      <c r="F25" s="25">
        <v>-1.72231</v>
      </c>
      <c r="G25" s="35">
        <v>-0.5818521</v>
      </c>
    </row>
    <row r="26" spans="1:7" ht="12">
      <c r="A26" s="21" t="s">
        <v>34</v>
      </c>
      <c r="B26" s="31">
        <v>0.1661539</v>
      </c>
      <c r="C26" s="15">
        <v>-0.1652884</v>
      </c>
      <c r="D26" s="15">
        <v>-0.6273948</v>
      </c>
      <c r="E26" s="15">
        <v>-0.1718597</v>
      </c>
      <c r="F26" s="27">
        <v>1.333983</v>
      </c>
      <c r="G26" s="37">
        <v>-0.03002923</v>
      </c>
    </row>
    <row r="27" spans="1:7" ht="12">
      <c r="A27" s="20" t="s">
        <v>35</v>
      </c>
      <c r="B27" s="29">
        <v>0.1632683</v>
      </c>
      <c r="C27" s="13">
        <v>-0.1717872</v>
      </c>
      <c r="D27" s="13">
        <v>0.1421257</v>
      </c>
      <c r="E27" s="13">
        <v>0.03039229</v>
      </c>
      <c r="F27" s="25">
        <v>0.6051874</v>
      </c>
      <c r="G27" s="35">
        <v>0.1045678</v>
      </c>
    </row>
    <row r="28" spans="1:7" ht="12">
      <c r="A28" s="20" t="s">
        <v>36</v>
      </c>
      <c r="B28" s="29">
        <v>0.251164</v>
      </c>
      <c r="C28" s="13">
        <v>0.5099559</v>
      </c>
      <c r="D28" s="13">
        <v>0.4415474</v>
      </c>
      <c r="E28" s="13">
        <v>0.5338006</v>
      </c>
      <c r="F28" s="25">
        <v>-0.3911276</v>
      </c>
      <c r="G28" s="35">
        <v>0.3415099</v>
      </c>
    </row>
    <row r="29" spans="1:7" ht="12">
      <c r="A29" s="20" t="s">
        <v>37</v>
      </c>
      <c r="B29" s="29">
        <v>0.1066066</v>
      </c>
      <c r="C29" s="13">
        <v>-0.003205233</v>
      </c>
      <c r="D29" s="13">
        <v>-0.01541408</v>
      </c>
      <c r="E29" s="13">
        <v>0.1014558</v>
      </c>
      <c r="F29" s="25">
        <v>0.08861722</v>
      </c>
      <c r="G29" s="35">
        <v>0.04718849</v>
      </c>
    </row>
    <row r="30" spans="1:7" ht="12">
      <c r="A30" s="21" t="s">
        <v>38</v>
      </c>
      <c r="B30" s="31">
        <v>0.07384457</v>
      </c>
      <c r="C30" s="15">
        <v>0.007993624</v>
      </c>
      <c r="D30" s="15">
        <v>-0.01262762</v>
      </c>
      <c r="E30" s="15">
        <v>-0.005664928</v>
      </c>
      <c r="F30" s="27">
        <v>0.2876179</v>
      </c>
      <c r="G30" s="37">
        <v>0.04660845</v>
      </c>
    </row>
    <row r="31" spans="1:7" ht="12">
      <c r="A31" s="20" t="s">
        <v>39</v>
      </c>
      <c r="B31" s="29">
        <v>0.01660118</v>
      </c>
      <c r="C31" s="13">
        <v>0.02061389</v>
      </c>
      <c r="D31" s="13">
        <v>0.02878826</v>
      </c>
      <c r="E31" s="13">
        <v>0.04862194</v>
      </c>
      <c r="F31" s="25">
        <v>0.05770789</v>
      </c>
      <c r="G31" s="35">
        <v>0.03368804</v>
      </c>
    </row>
    <row r="32" spans="1:7" ht="12">
      <c r="A32" s="20" t="s">
        <v>40</v>
      </c>
      <c r="B32" s="29">
        <v>0.05490653</v>
      </c>
      <c r="C32" s="13">
        <v>0.07272642</v>
      </c>
      <c r="D32" s="13">
        <v>0.05756357</v>
      </c>
      <c r="E32" s="13">
        <v>0.03788128</v>
      </c>
      <c r="F32" s="25">
        <v>-0.06513308</v>
      </c>
      <c r="G32" s="35">
        <v>0.0397188</v>
      </c>
    </row>
    <row r="33" spans="1:7" ht="12">
      <c r="A33" s="20" t="s">
        <v>41</v>
      </c>
      <c r="B33" s="29">
        <v>0.09557453</v>
      </c>
      <c r="C33" s="13">
        <v>0.04625992</v>
      </c>
      <c r="D33" s="13">
        <v>0.08644105</v>
      </c>
      <c r="E33" s="13">
        <v>0.08007162</v>
      </c>
      <c r="F33" s="25">
        <v>0.06040198</v>
      </c>
      <c r="G33" s="35">
        <v>0.07308517</v>
      </c>
    </row>
    <row r="34" spans="1:7" ht="12">
      <c r="A34" s="21" t="s">
        <v>42</v>
      </c>
      <c r="B34" s="31">
        <v>0.01462991</v>
      </c>
      <c r="C34" s="15">
        <v>3.029004E-05</v>
      </c>
      <c r="D34" s="15">
        <v>0.003537702</v>
      </c>
      <c r="E34" s="15">
        <v>-0.008413878</v>
      </c>
      <c r="F34" s="27">
        <v>-0.03165363</v>
      </c>
      <c r="G34" s="37">
        <v>-0.003261331</v>
      </c>
    </row>
    <row r="35" spans="1:7" ht="12.75" thickBot="1">
      <c r="A35" s="22" t="s">
        <v>43</v>
      </c>
      <c r="B35" s="32">
        <v>0.004156676</v>
      </c>
      <c r="C35" s="16">
        <v>0.003266731</v>
      </c>
      <c r="D35" s="16">
        <v>-0.0002480456</v>
      </c>
      <c r="E35" s="16">
        <v>0.01025482</v>
      </c>
      <c r="F35" s="28">
        <v>0.006304374</v>
      </c>
      <c r="G35" s="38">
        <v>0.004636607</v>
      </c>
    </row>
    <row r="36" spans="1:7" ht="12">
      <c r="A36" s="4" t="s">
        <v>44</v>
      </c>
      <c r="B36" s="3">
        <v>22.46094</v>
      </c>
      <c r="C36" s="3">
        <v>22.46094</v>
      </c>
      <c r="D36" s="3">
        <v>22.4762</v>
      </c>
      <c r="E36" s="3">
        <v>22.4762</v>
      </c>
      <c r="F36" s="3">
        <v>22.4884</v>
      </c>
      <c r="G36" s="3"/>
    </row>
    <row r="37" spans="1:6" ht="12">
      <c r="A37" s="4" t="s">
        <v>45</v>
      </c>
      <c r="B37" s="2">
        <v>0.3870646</v>
      </c>
      <c r="C37" s="2">
        <v>0.3479004</v>
      </c>
      <c r="D37" s="2">
        <v>0.3382365</v>
      </c>
      <c r="E37" s="2">
        <v>0.323995</v>
      </c>
      <c r="F37" s="2">
        <v>0.3102621</v>
      </c>
    </row>
    <row r="38" spans="1:7" ht="12">
      <c r="A38" s="4" t="s">
        <v>53</v>
      </c>
      <c r="B38" s="2">
        <v>-7.81106E-05</v>
      </c>
      <c r="C38" s="2">
        <v>-6.866879E-05</v>
      </c>
      <c r="D38" s="2">
        <v>5.70629E-05</v>
      </c>
      <c r="E38" s="2">
        <v>-2.80599E-05</v>
      </c>
      <c r="F38" s="2">
        <v>0.0001571813</v>
      </c>
      <c r="G38" s="2">
        <v>0.0002463264</v>
      </c>
    </row>
    <row r="39" spans="1:7" ht="12.75" thickBot="1">
      <c r="A39" s="4" t="s">
        <v>54</v>
      </c>
      <c r="B39" s="2">
        <v>4.528992E-05</v>
      </c>
      <c r="C39" s="2">
        <v>-0.000112114</v>
      </c>
      <c r="D39" s="2">
        <v>-2.061678E-05</v>
      </c>
      <c r="E39" s="2">
        <v>0</v>
      </c>
      <c r="F39" s="2">
        <v>0.0001737722</v>
      </c>
      <c r="G39" s="2">
        <v>0.0007227856</v>
      </c>
    </row>
    <row r="40" spans="2:7" ht="12.75" thickBot="1">
      <c r="B40" s="7" t="s">
        <v>46</v>
      </c>
      <c r="C40" s="18">
        <v>-0.00375</v>
      </c>
      <c r="D40" s="17" t="s">
        <v>47</v>
      </c>
      <c r="E40" s="18">
        <v>3.116997</v>
      </c>
      <c r="F40" s="17" t="s">
        <v>48</v>
      </c>
      <c r="G40" s="8">
        <v>54.970157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3.14062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0.002257</v>
      </c>
      <c r="C4">
        <v>0.00375</v>
      </c>
      <c r="D4">
        <v>0.003749</v>
      </c>
      <c r="E4">
        <v>0.00375</v>
      </c>
      <c r="F4">
        <v>0.00208</v>
      </c>
      <c r="G4">
        <v>0.011688</v>
      </c>
    </row>
    <row r="5" spans="1:7" ht="12.75">
      <c r="A5" t="s">
        <v>13</v>
      </c>
      <c r="B5">
        <v>-1.781105</v>
      </c>
      <c r="C5">
        <v>-0.890344</v>
      </c>
      <c r="D5">
        <v>-1.174703</v>
      </c>
      <c r="E5">
        <v>2.26945</v>
      </c>
      <c r="F5">
        <v>1.594281</v>
      </c>
      <c r="G5">
        <v>2.651944</v>
      </c>
    </row>
    <row r="6" spans="1:7" ht="12.75">
      <c r="A6" t="s">
        <v>14</v>
      </c>
      <c r="B6" s="52">
        <v>45.85251</v>
      </c>
      <c r="C6" s="52">
        <v>40.51084</v>
      </c>
      <c r="D6" s="52">
        <v>-33.53792</v>
      </c>
      <c r="E6" s="52">
        <v>16.52916</v>
      </c>
      <c r="F6" s="52">
        <v>-92.13363</v>
      </c>
      <c r="G6" s="52">
        <v>0.0005643415</v>
      </c>
    </row>
    <row r="7" spans="1:7" ht="12.75">
      <c r="A7" t="s">
        <v>15</v>
      </c>
      <c r="B7" s="52">
        <v>10000</v>
      </c>
      <c r="C7" s="52">
        <v>10000</v>
      </c>
      <c r="D7" s="52">
        <v>10000</v>
      </c>
      <c r="E7" s="52">
        <v>10000</v>
      </c>
      <c r="F7" s="52">
        <v>10000</v>
      </c>
      <c r="G7" s="52">
        <v>10000</v>
      </c>
    </row>
    <row r="8" spans="1:7" ht="12.75">
      <c r="A8" t="s">
        <v>16</v>
      </c>
      <c r="B8" s="52">
        <v>1.460063</v>
      </c>
      <c r="C8" s="52">
        <v>2.593493</v>
      </c>
      <c r="D8" s="52">
        <v>-0.6783839</v>
      </c>
      <c r="E8" s="52">
        <v>1.471189</v>
      </c>
      <c r="F8" s="52">
        <v>-1.597458</v>
      </c>
      <c r="G8" s="52">
        <v>0.8130499</v>
      </c>
    </row>
    <row r="9" spans="1:7" ht="12.75">
      <c r="A9" t="s">
        <v>17</v>
      </c>
      <c r="B9" s="52">
        <v>-0.05941388</v>
      </c>
      <c r="C9" s="52">
        <v>0.2766307</v>
      </c>
      <c r="D9" s="52">
        <v>0.2515726</v>
      </c>
      <c r="E9" s="52">
        <v>-0.07109726</v>
      </c>
      <c r="F9" s="52">
        <v>-1.152725</v>
      </c>
      <c r="G9" s="52">
        <v>-0.05241189</v>
      </c>
    </row>
    <row r="10" spans="1:7" ht="12.75">
      <c r="A10" t="s">
        <v>18</v>
      </c>
      <c r="B10" s="52">
        <v>0.6480326</v>
      </c>
      <c r="C10" s="52">
        <v>-0.3140104</v>
      </c>
      <c r="D10" s="52">
        <v>0.3480062</v>
      </c>
      <c r="E10" s="52">
        <v>-0.27714</v>
      </c>
      <c r="F10" s="52">
        <v>-1.685779</v>
      </c>
      <c r="G10" s="52">
        <v>-0.1896948</v>
      </c>
    </row>
    <row r="11" spans="1:7" ht="12.75">
      <c r="A11" t="s">
        <v>19</v>
      </c>
      <c r="B11" s="52">
        <v>2.824602</v>
      </c>
      <c r="C11" s="52">
        <v>1.727325</v>
      </c>
      <c r="D11" s="52">
        <v>1.626651</v>
      </c>
      <c r="E11" s="52">
        <v>1.479697</v>
      </c>
      <c r="F11" s="52">
        <v>12.91794</v>
      </c>
      <c r="G11" s="52">
        <v>3.295871</v>
      </c>
    </row>
    <row r="12" spans="1:7" ht="12.75">
      <c r="A12" t="s">
        <v>20</v>
      </c>
      <c r="B12" s="52">
        <v>-0.2415699</v>
      </c>
      <c r="C12" s="52">
        <v>0.05394629</v>
      </c>
      <c r="D12" s="52">
        <v>-0.09687755</v>
      </c>
      <c r="E12" s="52">
        <v>0.2306277</v>
      </c>
      <c r="F12" s="52">
        <v>-0.6861485</v>
      </c>
      <c r="G12" s="52">
        <v>-0.08138094</v>
      </c>
    </row>
    <row r="13" spans="1:7" ht="12.75">
      <c r="A13" t="s">
        <v>21</v>
      </c>
      <c r="B13" s="52">
        <v>0.1586611</v>
      </c>
      <c r="C13" s="52">
        <v>0.0119769</v>
      </c>
      <c r="D13" s="52">
        <v>0.1873112</v>
      </c>
      <c r="E13" s="52">
        <v>0.0756346</v>
      </c>
      <c r="F13" s="52">
        <v>-0.07550302</v>
      </c>
      <c r="G13" s="52">
        <v>0.07904042</v>
      </c>
    </row>
    <row r="14" spans="1:7" ht="12.75">
      <c r="A14" t="s">
        <v>22</v>
      </c>
      <c r="B14" s="52">
        <v>0.126167</v>
      </c>
      <c r="C14" s="52">
        <v>0.1451015</v>
      </c>
      <c r="D14" s="52">
        <v>0.02122255</v>
      </c>
      <c r="E14" s="52">
        <v>0.01678423</v>
      </c>
      <c r="F14" s="52">
        <v>-0.02384575</v>
      </c>
      <c r="G14" s="52">
        <v>0.05914604</v>
      </c>
    </row>
    <row r="15" spans="1:7" ht="12.75">
      <c r="A15" t="s">
        <v>23</v>
      </c>
      <c r="B15" s="52">
        <v>-0.3996071</v>
      </c>
      <c r="C15" s="52">
        <v>-0.1280395</v>
      </c>
      <c r="D15" s="52">
        <v>-0.1454353</v>
      </c>
      <c r="E15" s="52">
        <v>-0.1659683</v>
      </c>
      <c r="F15" s="52">
        <v>-0.4378563</v>
      </c>
      <c r="G15" s="52">
        <v>-0.2220126</v>
      </c>
    </row>
    <row r="16" spans="1:7" ht="12.75">
      <c r="A16" t="s">
        <v>24</v>
      </c>
      <c r="B16" s="52">
        <v>-0.02346891</v>
      </c>
      <c r="C16" s="52">
        <v>-0.01497475</v>
      </c>
      <c r="D16" s="52">
        <v>0.01848167</v>
      </c>
      <c r="E16" s="52">
        <v>0.01308935</v>
      </c>
      <c r="F16" s="52">
        <v>-0.03996915</v>
      </c>
      <c r="G16" s="52">
        <v>-0.004739439</v>
      </c>
    </row>
    <row r="17" spans="1:7" ht="12.75">
      <c r="A17" t="s">
        <v>25</v>
      </c>
      <c r="B17" s="52">
        <v>-0.02558697</v>
      </c>
      <c r="C17" s="52">
        <v>-0.01430384</v>
      </c>
      <c r="D17" s="52">
        <v>-0.0217094</v>
      </c>
      <c r="E17" s="52">
        <v>-0.03217726</v>
      </c>
      <c r="F17" s="52">
        <v>-0.01654833</v>
      </c>
      <c r="G17" s="52">
        <v>-0.02231638</v>
      </c>
    </row>
    <row r="18" spans="1:7" ht="12.75">
      <c r="A18" t="s">
        <v>26</v>
      </c>
      <c r="B18" s="52">
        <v>0.02490218</v>
      </c>
      <c r="C18" s="52">
        <v>0.03655953</v>
      </c>
      <c r="D18" s="52">
        <v>0.04094319</v>
      </c>
      <c r="E18" s="52">
        <v>0.02585921</v>
      </c>
      <c r="F18" s="52">
        <v>0.02277597</v>
      </c>
      <c r="G18" s="52">
        <v>0.03151626</v>
      </c>
    </row>
    <row r="19" spans="1:7" ht="12.75">
      <c r="A19" t="s">
        <v>27</v>
      </c>
      <c r="B19" s="52">
        <v>-0.2089744</v>
      </c>
      <c r="C19" s="52">
        <v>-0.1974668</v>
      </c>
      <c r="D19" s="52">
        <v>-0.2060223</v>
      </c>
      <c r="E19" s="52">
        <v>-0.1929188</v>
      </c>
      <c r="F19" s="52">
        <v>-0.129544</v>
      </c>
      <c r="G19" s="52">
        <v>-0.1910321</v>
      </c>
    </row>
    <row r="20" spans="1:7" ht="12.75">
      <c r="A20" t="s">
        <v>28</v>
      </c>
      <c r="B20" s="52">
        <v>-0.000749066</v>
      </c>
      <c r="C20" s="52">
        <v>-0.0004220165</v>
      </c>
      <c r="D20" s="52">
        <v>0.003957074</v>
      </c>
      <c r="E20" s="52">
        <v>0.005876489</v>
      </c>
      <c r="F20" s="52">
        <v>-0.002272298</v>
      </c>
      <c r="G20" s="52">
        <v>0.001852626</v>
      </c>
    </row>
    <row r="21" spans="1:7" ht="12.75">
      <c r="A21" t="s">
        <v>29</v>
      </c>
      <c r="B21" s="52">
        <v>-26.8048</v>
      </c>
      <c r="C21" s="52">
        <v>65.87748</v>
      </c>
      <c r="D21" s="52">
        <v>12.20638</v>
      </c>
      <c r="E21" s="52">
        <v>-5.06707</v>
      </c>
      <c r="F21" s="52">
        <v>-102.5138</v>
      </c>
      <c r="G21" s="52">
        <v>0.007663783</v>
      </c>
    </row>
    <row r="22" spans="1:7" ht="12.75">
      <c r="A22" t="s">
        <v>30</v>
      </c>
      <c r="B22" s="52">
        <v>-35.62226</v>
      </c>
      <c r="C22" s="52">
        <v>-17.8069</v>
      </c>
      <c r="D22" s="52">
        <v>-23.49411</v>
      </c>
      <c r="E22" s="52">
        <v>45.38931</v>
      </c>
      <c r="F22" s="52">
        <v>31.88572</v>
      </c>
      <c r="G22" s="52">
        <v>0</v>
      </c>
    </row>
    <row r="23" spans="1:7" ht="12.75">
      <c r="A23" t="s">
        <v>31</v>
      </c>
      <c r="B23" s="52">
        <v>2.229985</v>
      </c>
      <c r="C23" s="52">
        <v>-1.320446</v>
      </c>
      <c r="D23" s="52">
        <v>-1.411574</v>
      </c>
      <c r="E23" s="52">
        <v>-1.301453</v>
      </c>
      <c r="F23" s="52">
        <v>2.606381</v>
      </c>
      <c r="G23" s="52">
        <v>-0.2996999</v>
      </c>
    </row>
    <row r="24" spans="1:7" ht="12.75">
      <c r="A24" t="s">
        <v>32</v>
      </c>
      <c r="B24" s="52">
        <v>3.155081</v>
      </c>
      <c r="C24" s="52">
        <v>3.794676</v>
      </c>
      <c r="D24" s="52">
        <v>3.685131</v>
      </c>
      <c r="E24" s="52">
        <v>5.010371</v>
      </c>
      <c r="F24" s="52">
        <v>-1.612689</v>
      </c>
      <c r="G24" s="52">
        <v>3.246543</v>
      </c>
    </row>
    <row r="25" spans="1:7" ht="12.75">
      <c r="A25" t="s">
        <v>33</v>
      </c>
      <c r="B25" s="52">
        <v>0.2992899</v>
      </c>
      <c r="C25" s="52">
        <v>-0.4645716</v>
      </c>
      <c r="D25" s="52">
        <v>-0.7134993</v>
      </c>
      <c r="E25" s="52">
        <v>-0.4651818</v>
      </c>
      <c r="F25" s="52">
        <v>-1.72231</v>
      </c>
      <c r="G25" s="52">
        <v>-0.5818521</v>
      </c>
    </row>
    <row r="26" spans="1:7" ht="12.75">
      <c r="A26" t="s">
        <v>34</v>
      </c>
      <c r="B26" s="52">
        <v>0.1661539</v>
      </c>
      <c r="C26" s="52">
        <v>-0.1652884</v>
      </c>
      <c r="D26" s="52">
        <v>-0.6273948</v>
      </c>
      <c r="E26" s="52">
        <v>-0.1718597</v>
      </c>
      <c r="F26" s="52">
        <v>1.333983</v>
      </c>
      <c r="G26" s="52">
        <v>-0.03002923</v>
      </c>
    </row>
    <row r="27" spans="1:7" ht="12.75">
      <c r="A27" t="s">
        <v>35</v>
      </c>
      <c r="B27" s="52">
        <v>0.1632683</v>
      </c>
      <c r="C27" s="52">
        <v>-0.1717872</v>
      </c>
      <c r="D27" s="52">
        <v>0.1421257</v>
      </c>
      <c r="E27" s="52">
        <v>0.03039229</v>
      </c>
      <c r="F27" s="52">
        <v>0.6051874</v>
      </c>
      <c r="G27" s="52">
        <v>0.1045678</v>
      </c>
    </row>
    <row r="28" spans="1:7" ht="12.75">
      <c r="A28" t="s">
        <v>36</v>
      </c>
      <c r="B28" s="52">
        <v>0.251164</v>
      </c>
      <c r="C28" s="52">
        <v>0.5099559</v>
      </c>
      <c r="D28" s="52">
        <v>0.4415474</v>
      </c>
      <c r="E28" s="52">
        <v>0.5338006</v>
      </c>
      <c r="F28" s="52">
        <v>-0.3911276</v>
      </c>
      <c r="G28" s="52">
        <v>0.3415099</v>
      </c>
    </row>
    <row r="29" spans="1:7" ht="12.75">
      <c r="A29" t="s">
        <v>37</v>
      </c>
      <c r="B29" s="52">
        <v>0.1066066</v>
      </c>
      <c r="C29" s="52">
        <v>-0.003205233</v>
      </c>
      <c r="D29" s="52">
        <v>-0.01541408</v>
      </c>
      <c r="E29" s="52">
        <v>0.1014558</v>
      </c>
      <c r="F29" s="52">
        <v>0.08861722</v>
      </c>
      <c r="G29" s="52">
        <v>0.04718849</v>
      </c>
    </row>
    <row r="30" spans="1:7" ht="12.75">
      <c r="A30" t="s">
        <v>38</v>
      </c>
      <c r="B30" s="52">
        <v>0.07384457</v>
      </c>
      <c r="C30" s="52">
        <v>0.007993624</v>
      </c>
      <c r="D30" s="52">
        <v>-0.01262762</v>
      </c>
      <c r="E30" s="52">
        <v>-0.005664928</v>
      </c>
      <c r="F30" s="52">
        <v>0.2876179</v>
      </c>
      <c r="G30" s="52">
        <v>0.04660845</v>
      </c>
    </row>
    <row r="31" spans="1:7" ht="12.75">
      <c r="A31" t="s">
        <v>39</v>
      </c>
      <c r="B31" s="52">
        <v>0.01660118</v>
      </c>
      <c r="C31" s="52">
        <v>0.02061389</v>
      </c>
      <c r="D31" s="52">
        <v>0.02878826</v>
      </c>
      <c r="E31" s="52">
        <v>0.04862194</v>
      </c>
      <c r="F31" s="52">
        <v>0.05770789</v>
      </c>
      <c r="G31" s="52">
        <v>0.03368804</v>
      </c>
    </row>
    <row r="32" spans="1:7" ht="12.75">
      <c r="A32" t="s">
        <v>40</v>
      </c>
      <c r="B32" s="52">
        <v>0.05490653</v>
      </c>
      <c r="C32" s="52">
        <v>0.07272642</v>
      </c>
      <c r="D32" s="52">
        <v>0.05756357</v>
      </c>
      <c r="E32" s="52">
        <v>0.03788128</v>
      </c>
      <c r="F32" s="52">
        <v>-0.06513308</v>
      </c>
      <c r="G32" s="52">
        <v>0.0397188</v>
      </c>
    </row>
    <row r="33" spans="1:7" ht="12.75">
      <c r="A33" t="s">
        <v>41</v>
      </c>
      <c r="B33" s="52">
        <v>0.09557453</v>
      </c>
      <c r="C33" s="52">
        <v>0.04625992</v>
      </c>
      <c r="D33" s="52">
        <v>0.08644105</v>
      </c>
      <c r="E33" s="52">
        <v>0.08007162</v>
      </c>
      <c r="F33" s="52">
        <v>0.06040198</v>
      </c>
      <c r="G33" s="52">
        <v>0.07308517</v>
      </c>
    </row>
    <row r="34" spans="1:7" ht="12.75">
      <c r="A34" t="s">
        <v>42</v>
      </c>
      <c r="B34" s="52">
        <v>0.01462991</v>
      </c>
      <c r="C34" s="52">
        <v>3.029004E-05</v>
      </c>
      <c r="D34" s="52">
        <v>0.003537702</v>
      </c>
      <c r="E34" s="52">
        <v>-0.008413878</v>
      </c>
      <c r="F34" s="52">
        <v>-0.03165363</v>
      </c>
      <c r="G34" s="52">
        <v>-0.003261331</v>
      </c>
    </row>
    <row r="35" spans="1:7" ht="12.75">
      <c r="A35" t="s">
        <v>43</v>
      </c>
      <c r="B35" s="52">
        <v>0.004156676</v>
      </c>
      <c r="C35" s="52">
        <v>0.003266731</v>
      </c>
      <c r="D35" s="52">
        <v>-0.0002480456</v>
      </c>
      <c r="E35" s="52">
        <v>0.01025482</v>
      </c>
      <c r="F35" s="52">
        <v>0.006304374</v>
      </c>
      <c r="G35" s="52">
        <v>0.004636607</v>
      </c>
    </row>
    <row r="36" spans="1:6" ht="12.75">
      <c r="A36" t="s">
        <v>44</v>
      </c>
      <c r="B36" s="52">
        <v>22.46094</v>
      </c>
      <c r="C36" s="52">
        <v>22.46094</v>
      </c>
      <c r="D36" s="52">
        <v>22.4762</v>
      </c>
      <c r="E36" s="52">
        <v>22.4762</v>
      </c>
      <c r="F36" s="52">
        <v>22.4884</v>
      </c>
    </row>
    <row r="37" spans="1:6" ht="12.75">
      <c r="A37" t="s">
        <v>45</v>
      </c>
      <c r="B37" s="52">
        <v>0.3870646</v>
      </c>
      <c r="C37" s="52">
        <v>0.3479004</v>
      </c>
      <c r="D37" s="52">
        <v>0.3382365</v>
      </c>
      <c r="E37" s="52">
        <v>0.323995</v>
      </c>
      <c r="F37" s="52">
        <v>0.3102621</v>
      </c>
    </row>
    <row r="38" spans="1:7" ht="12.75">
      <c r="A38" t="s">
        <v>55</v>
      </c>
      <c r="B38" s="52">
        <v>-7.81106E-05</v>
      </c>
      <c r="C38" s="52">
        <v>-6.866879E-05</v>
      </c>
      <c r="D38" s="52">
        <v>5.70629E-05</v>
      </c>
      <c r="E38" s="52">
        <v>-2.80599E-05</v>
      </c>
      <c r="F38" s="52">
        <v>0.0001571813</v>
      </c>
      <c r="G38" s="52">
        <v>0.0002463264</v>
      </c>
    </row>
    <row r="39" spans="1:7" ht="12.75">
      <c r="A39" t="s">
        <v>56</v>
      </c>
      <c r="B39" s="52">
        <v>4.528992E-05</v>
      </c>
      <c r="C39" s="52">
        <v>-0.000112114</v>
      </c>
      <c r="D39" s="52">
        <v>-2.061678E-05</v>
      </c>
      <c r="E39" s="52">
        <v>0</v>
      </c>
      <c r="F39" s="52">
        <v>0.0001737722</v>
      </c>
      <c r="G39" s="52">
        <v>0.0007227856</v>
      </c>
    </row>
    <row r="40" spans="2:7" ht="12.75">
      <c r="B40" t="s">
        <v>46</v>
      </c>
      <c r="C40">
        <v>-0.00375</v>
      </c>
      <c r="D40" t="s">
        <v>47</v>
      </c>
      <c r="E40">
        <v>3.116997</v>
      </c>
      <c r="F40" t="s">
        <v>48</v>
      </c>
      <c r="G40">
        <v>54.970157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-7.811059990345392E-05</v>
      </c>
      <c r="C50">
        <f>-0.017/(C7*C7+C22*C22)*(C21*C22+C6*C7)</f>
        <v>-6.866878773233822E-05</v>
      </c>
      <c r="D50">
        <f>-0.017/(D7*D7+D22*D22)*(D21*D22+D6*D7)</f>
        <v>5.706290129392675E-05</v>
      </c>
      <c r="E50">
        <f>-0.017/(E7*E7+E22*E22)*(E21*E22+E6*E7)</f>
        <v>-2.805989547511661E-05</v>
      </c>
      <c r="F50">
        <f>-0.017/(F7*F7+F22*F22)*(F21*F22+F6*F7)</f>
        <v>0.00015718125641441704</v>
      </c>
      <c r="G50">
        <f>(B50*B$4+C50*C$4+D50*D$4+E50*E$4+F50*F$4)/SUM(B$4:F$4)</f>
        <v>1.1790352129267997E-07</v>
      </c>
    </row>
    <row r="51" spans="1:7" ht="12.75">
      <c r="A51" t="s">
        <v>59</v>
      </c>
      <c r="B51">
        <f>-0.017/(B7*B7+B22*B22)*(B21*B7-B6*B22)</f>
        <v>4.528991239014832E-05</v>
      </c>
      <c r="C51">
        <f>-0.017/(C7*C7+C22*C22)*(C21*C7-C6*C22)</f>
        <v>-0.00011211399382362713</v>
      </c>
      <c r="D51">
        <f>-0.017/(D7*D7+D22*D22)*(D21*D7-D6*D22)</f>
        <v>-2.0616781792008135E-05</v>
      </c>
      <c r="E51">
        <f>-0.017/(E7*E7+E22*E22)*(E21*E7-E6*E22)</f>
        <v>8.74138092942877E-06</v>
      </c>
      <c r="F51">
        <f>-0.017/(F7*F7+F22*F22)*(F21*F7-F6*F22)</f>
        <v>0.00017377227624687218</v>
      </c>
      <c r="G51">
        <f>(B51*B$4+C51*C$4+D51*D$4+E51*E$4+F51*F$4)/SUM(B$4:F$4)</f>
        <v>-8.173658625840208E-08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9999.974700915047</v>
      </c>
      <c r="C62">
        <f>C7+(2/0.017)*(C8*C50-C23*C51)</f>
        <v>9999.961631471178</v>
      </c>
      <c r="D62">
        <f>D7+(2/0.017)*(D8*D50-D23*D51)</f>
        <v>9999.992022039216</v>
      </c>
      <c r="E62">
        <f>E7+(2/0.017)*(E8*E50-E23*E51)</f>
        <v>9999.996481774926</v>
      </c>
      <c r="F62">
        <f>F7+(2/0.017)*(F8*F50-F23*F51)</f>
        <v>9999.917175621806</v>
      </c>
    </row>
    <row r="63" spans="1:6" ht="12.75">
      <c r="A63" t="s">
        <v>67</v>
      </c>
      <c r="B63">
        <f>B8+(3/0.017)*(B9*B50-B24*B51)</f>
        <v>1.4356655020709832</v>
      </c>
      <c r="C63">
        <f>C8+(3/0.017)*(C9*C50-C24*C51)</f>
        <v>2.6652177741426093</v>
      </c>
      <c r="D63">
        <f>D8+(3/0.017)*(D9*D50-D24*D51)</f>
        <v>-0.6624431345628198</v>
      </c>
      <c r="E63">
        <f>E8+(3/0.017)*(E9*E50-E24*E51)</f>
        <v>1.463812074148601</v>
      </c>
      <c r="F63">
        <f>F8+(3/0.017)*(F9*F50-F24*F51)</f>
        <v>-1.579977904480944</v>
      </c>
    </row>
    <row r="64" spans="1:6" ht="12.75">
      <c r="A64" t="s">
        <v>68</v>
      </c>
      <c r="B64">
        <f>B9+(4/0.017)*(B10*B50-B25*B51)</f>
        <v>-0.07451341611605912</v>
      </c>
      <c r="C64">
        <f>C9+(4/0.017)*(C10*C50-C25*C51)</f>
        <v>0.26944899082595625</v>
      </c>
      <c r="D64">
        <f>D9+(4/0.017)*(D10*D50-D25*D51)</f>
        <v>0.252783937426688</v>
      </c>
      <c r="E64">
        <f>E9+(4/0.017)*(E10*E50-E25*E51)</f>
        <v>-0.06831070688300914</v>
      </c>
      <c r="F64">
        <f>F9+(4/0.017)*(F10*F50-F25*F51)</f>
        <v>-1.1446504428598328</v>
      </c>
    </row>
    <row r="65" spans="1:6" ht="12.75">
      <c r="A65" t="s">
        <v>69</v>
      </c>
      <c r="B65">
        <f>B10+(5/0.017)*(B11*B50-B26*B51)</f>
        <v>0.5809277610933008</v>
      </c>
      <c r="C65">
        <f>C10+(5/0.017)*(C11*C50-C26*C51)</f>
        <v>-0.3543470048313172</v>
      </c>
      <c r="D65">
        <f>D10+(5/0.017)*(D11*D50-D26*D51)</f>
        <v>0.37150224816577254</v>
      </c>
      <c r="E65">
        <f>E10+(5/0.017)*(E11*E50-E26*E51)</f>
        <v>-0.2889099564855077</v>
      </c>
      <c r="F65">
        <f>F10+(5/0.017)*(F11*F50-F26*F51)</f>
        <v>-1.156764653793699</v>
      </c>
    </row>
    <row r="66" spans="1:6" ht="12.75">
      <c r="A66" t="s">
        <v>70</v>
      </c>
      <c r="B66">
        <f>B11+(6/0.017)*(B12*B50-B27*B51)</f>
        <v>2.8286519162839516</v>
      </c>
      <c r="C66">
        <f>C11+(6/0.017)*(C12*C50-C27*C51)</f>
        <v>1.7192199969117405</v>
      </c>
      <c r="D66">
        <f>D11+(6/0.017)*(D12*D50-D27*D51)</f>
        <v>1.6257340801661255</v>
      </c>
      <c r="E66">
        <f>E11+(6/0.017)*(E12*E50-E27*E51)</f>
        <v>1.4773192142094562</v>
      </c>
      <c r="F66">
        <f>F11+(6/0.017)*(F12*F50-F27*F51)</f>
        <v>12.842758420457367</v>
      </c>
    </row>
    <row r="67" spans="1:6" ht="12.75">
      <c r="A67" t="s">
        <v>71</v>
      </c>
      <c r="B67">
        <f>B12+(7/0.017)*(B13*B50-B28*B51)</f>
        <v>-0.2513568508709005</v>
      </c>
      <c r="C67">
        <f>C12+(7/0.017)*(C13*C50-C28*C51)</f>
        <v>0.07714954140787739</v>
      </c>
      <c r="D67">
        <f>D12+(7/0.017)*(D13*D50-D28*D51)</f>
        <v>-0.08872798244739244</v>
      </c>
      <c r="E67">
        <f>E12+(7/0.017)*(E13*E50-E28*E51)</f>
        <v>0.22783245450077533</v>
      </c>
      <c r="F67">
        <f>F12+(7/0.017)*(F13*F50-F28*F51)</f>
        <v>-0.6630487166671735</v>
      </c>
    </row>
    <row r="68" spans="1:6" ht="12.75">
      <c r="A68" t="s">
        <v>72</v>
      </c>
      <c r="B68">
        <f>B13+(8/0.017)*(B14*B50-B29*B51)</f>
        <v>0.1517513665260091</v>
      </c>
      <c r="C68">
        <f>C13+(8/0.017)*(C14*C50-C29*C51)</f>
        <v>0.007118878552513337</v>
      </c>
      <c r="D68">
        <f>D13+(8/0.017)*(D14*D50-D29*D51)</f>
        <v>0.187731544259751</v>
      </c>
      <c r="E68">
        <f>E13+(8/0.017)*(E14*E50-E29*E51)</f>
        <v>0.07499562233659753</v>
      </c>
      <c r="F68">
        <f>F13+(8/0.017)*(F14*F50-F29*F51)</f>
        <v>-0.08451352399021833</v>
      </c>
    </row>
    <row r="69" spans="1:6" ht="12.75">
      <c r="A69" t="s">
        <v>73</v>
      </c>
      <c r="B69">
        <f>B14+(9/0.017)*(B15*B50-B30*B51)</f>
        <v>0.14092124857694246</v>
      </c>
      <c r="C69">
        <f>C14+(9/0.017)*(C15*C50-C30*C51)</f>
        <v>0.15023071348397482</v>
      </c>
      <c r="D69">
        <f>D14+(9/0.017)*(D15*D50-D30*D51)</f>
        <v>0.01669115532401146</v>
      </c>
      <c r="E69">
        <f>E14+(9/0.017)*(E15*E50-E30*E51)</f>
        <v>0.019275944823171604</v>
      </c>
      <c r="F69">
        <f>F14+(9/0.017)*(F15*F50-F30*F51)</f>
        <v>-0.08674136087163638</v>
      </c>
    </row>
    <row r="70" spans="1:6" ht="12.75">
      <c r="A70" t="s">
        <v>74</v>
      </c>
      <c r="B70">
        <f>B15+(10/0.017)*(B16*B50-B31*B51)</f>
        <v>-0.39897103844034876</v>
      </c>
      <c r="C70">
        <f>C15+(10/0.017)*(C16*C50-C31*C51)</f>
        <v>-0.12607514502044956</v>
      </c>
      <c r="D70">
        <f>D15+(10/0.017)*(D16*D50-D31*D51)</f>
        <v>-0.1444658064790891</v>
      </c>
      <c r="E70">
        <f>E15+(10/0.017)*(E16*E50-E31*E51)</f>
        <v>-0.16643436393641475</v>
      </c>
      <c r="F70">
        <f>F15+(10/0.017)*(F16*F50-F31*F51)</f>
        <v>-0.44745067212795314</v>
      </c>
    </row>
    <row r="71" spans="1:6" ht="12.75">
      <c r="A71" t="s">
        <v>75</v>
      </c>
      <c r="B71">
        <f>B16+(11/0.017)*(B17*B50-B32*B51)</f>
        <v>-0.02378473834860524</v>
      </c>
      <c r="C71">
        <f>C16+(11/0.017)*(C17*C50-C32*C51)</f>
        <v>-0.009063300334733515</v>
      </c>
      <c r="D71">
        <f>D16+(11/0.017)*(D17*D50-D32*D51)</f>
        <v>0.01844800625515263</v>
      </c>
      <c r="E71">
        <f>E16+(11/0.017)*(E17*E50-E32*E51)</f>
        <v>0.013459309670042018</v>
      </c>
      <c r="F71">
        <f>F16+(11/0.017)*(F17*F50-F32*F51)</f>
        <v>-0.03432858535495873</v>
      </c>
    </row>
    <row r="72" spans="1:6" ht="12.75">
      <c r="A72" t="s">
        <v>76</v>
      </c>
      <c r="B72">
        <f>B17+(12/0.017)*(B18*B50-B33*B51)</f>
        <v>-0.030015454453505928</v>
      </c>
      <c r="C72">
        <f>C17+(12/0.017)*(C18*C50-C33*C51)</f>
        <v>-0.012414979449413575</v>
      </c>
      <c r="D72">
        <f>D17+(12/0.017)*(D18*D50-D33*D51)</f>
        <v>-0.018802242252693727</v>
      </c>
      <c r="E72">
        <f>E17+(12/0.017)*(E18*E50-E33*E51)</f>
        <v>-0.033183525831806275</v>
      </c>
      <c r="F72">
        <f>F17+(12/0.017)*(F18*F50-F33*F51)</f>
        <v>-0.0214303775108901</v>
      </c>
    </row>
    <row r="73" spans="1:6" ht="12.75">
      <c r="A73" t="s">
        <v>77</v>
      </c>
      <c r="B73">
        <f>B18+(13/0.017)*(B19*B50-B34*B51)</f>
        <v>0.03687787819304421</v>
      </c>
      <c r="C73">
        <f>C18+(13/0.017)*(C19*C50-C34*C51)</f>
        <v>0.04693139013174355</v>
      </c>
      <c r="D73">
        <f>D18+(13/0.017)*(D19*D50-D34*D51)</f>
        <v>0.03200890624659459</v>
      </c>
      <c r="E73">
        <f>E18+(13/0.017)*(E19*E50-E34*E51)</f>
        <v>0.0300550213874351</v>
      </c>
      <c r="F73">
        <f>F18+(13/0.017)*(F19*F50-F34*F51)</f>
        <v>0.011411396501361856</v>
      </c>
    </row>
    <row r="74" spans="1:6" ht="12.75">
      <c r="A74" t="s">
        <v>78</v>
      </c>
      <c r="B74">
        <f>B19+(14/0.017)*(B20*B50-B35*B51)</f>
        <v>-0.2090812492330269</v>
      </c>
      <c r="C74">
        <f>C19+(14/0.017)*(C20*C50-C35*C51)</f>
        <v>-0.1971413200771402</v>
      </c>
      <c r="D74">
        <f>D19+(14/0.017)*(D20*D50-D35*D51)</f>
        <v>-0.20584055675912286</v>
      </c>
      <c r="E74">
        <f>E19+(14/0.017)*(E20*E50-E35*E51)</f>
        <v>-0.1931284170218334</v>
      </c>
      <c r="F74">
        <f>F19+(14/0.017)*(F20*F50-F35*F51)</f>
        <v>-0.13074033135578317</v>
      </c>
    </row>
    <row r="75" spans="1:6" ht="12.75">
      <c r="A75" t="s">
        <v>79</v>
      </c>
      <c r="B75" s="52">
        <f>B20</f>
        <v>-0.000749066</v>
      </c>
      <c r="C75" s="52">
        <f>C20</f>
        <v>-0.0004220165</v>
      </c>
      <c r="D75" s="52">
        <f>D20</f>
        <v>0.003957074</v>
      </c>
      <c r="E75" s="52">
        <f>E20</f>
        <v>0.005876489</v>
      </c>
      <c r="F75" s="52">
        <f>F20</f>
        <v>-0.002272298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-35.634972863620185</v>
      </c>
      <c r="C82">
        <f>C22+(2/0.017)*(C8*C51+C23*C50)</f>
        <v>-17.830440403776187</v>
      </c>
      <c r="D82">
        <f>D22+(2/0.017)*(D8*D51+D23*D50)</f>
        <v>-23.501940872352183</v>
      </c>
      <c r="E82">
        <f>E22+(2/0.017)*(E8*E51+E23*E50)</f>
        <v>45.395119277484</v>
      </c>
      <c r="F82">
        <f>F22+(2/0.017)*(F8*F51+F23*F50)</f>
        <v>31.90125886204775</v>
      </c>
    </row>
    <row r="83" spans="1:6" ht="12.75">
      <c r="A83" t="s">
        <v>82</v>
      </c>
      <c r="B83">
        <f>B23+(3/0.017)*(B9*B51+B24*B50)</f>
        <v>2.186019802516362</v>
      </c>
      <c r="C83">
        <f>C23+(3/0.017)*(C9*C51+C24*C50)</f>
        <v>-1.3719030541202748</v>
      </c>
      <c r="D83">
        <f>D23+(3/0.017)*(D9*D51+D24*D50)</f>
        <v>-1.375380297216034</v>
      </c>
      <c r="E83">
        <f>E23+(3/0.017)*(E9*E51+E24*E50)</f>
        <v>-1.326372760256045</v>
      </c>
      <c r="F83">
        <f>F23+(3/0.017)*(F9*F51+F24*F50)</f>
        <v>2.5262993299360494</v>
      </c>
    </row>
    <row r="84" spans="1:6" ht="12.75">
      <c r="A84" t="s">
        <v>83</v>
      </c>
      <c r="B84">
        <f>B24+(4/0.017)*(B10*B51+B25*B50)</f>
        <v>3.1564860884813917</v>
      </c>
      <c r="C84">
        <f>C24+(4/0.017)*(C10*C51+C25*C50)</f>
        <v>3.810465771443065</v>
      </c>
      <c r="D84">
        <f>D24+(4/0.017)*(D10*D51+D25*D50)</f>
        <v>3.6738629745842704</v>
      </c>
      <c r="E84">
        <f>E24+(4/0.017)*(E10*E51+E25*E50)</f>
        <v>5.01287226267627</v>
      </c>
      <c r="F84">
        <f>F24+(4/0.017)*(F10*F51+F25*F50)</f>
        <v>-1.7453140597210095</v>
      </c>
    </row>
    <row r="85" spans="1:6" ht="12.75">
      <c r="A85" t="s">
        <v>84</v>
      </c>
      <c r="B85">
        <f>B25+(5/0.017)*(B11*B51+B26*B50)</f>
        <v>0.3330980165622762</v>
      </c>
      <c r="C85">
        <f>C25+(5/0.017)*(C11*C51+C26*C50)</f>
        <v>-0.5181913500962291</v>
      </c>
      <c r="D85">
        <f>D25+(5/0.017)*(D11*D51+D26*D50)</f>
        <v>-0.7338926165480808</v>
      </c>
      <c r="E85">
        <f>E25+(5/0.017)*(E11*E51+E26*E50)</f>
        <v>-0.45995916460131825</v>
      </c>
      <c r="F85">
        <f>F25+(5/0.017)*(F11*F51+F26*F50)</f>
        <v>-1.0004108934717668</v>
      </c>
    </row>
    <row r="86" spans="1:6" ht="12.75">
      <c r="A86" t="s">
        <v>85</v>
      </c>
      <c r="B86">
        <f>B26+(6/0.017)*(B12*B51+B27*B50)</f>
        <v>0.1577914301887127</v>
      </c>
      <c r="C86">
        <f>C26+(6/0.017)*(C12*C51+C27*C50)</f>
        <v>-0.16325959361832995</v>
      </c>
      <c r="D86">
        <f>D26+(6/0.017)*(D12*D51+D27*D50)</f>
        <v>-0.623827479494356</v>
      </c>
      <c r="E86">
        <f>E26+(6/0.017)*(E12*E51+E27*E50)</f>
        <v>-0.17144915878896638</v>
      </c>
      <c r="F86">
        <f>F26+(6/0.017)*(F12*F51+F27*F50)</f>
        <v>1.3254737750152226</v>
      </c>
    </row>
    <row r="87" spans="1:6" ht="12.75">
      <c r="A87" t="s">
        <v>86</v>
      </c>
      <c r="B87">
        <f>B27+(7/0.017)*(B13*B51+B28*B50)</f>
        <v>0.15814890213129495</v>
      </c>
      <c r="C87">
        <f>C27+(7/0.017)*(C13*C51+C28*C50)</f>
        <v>-0.1867593071057681</v>
      </c>
      <c r="D87">
        <f>D27+(7/0.017)*(D13*D51+D28*D50)</f>
        <v>0.15091037946801975</v>
      </c>
      <c r="E87">
        <f>E27+(7/0.017)*(E13*E51+E28*E50)</f>
        <v>0.02449695662743724</v>
      </c>
      <c r="F87">
        <f>F27+(7/0.017)*(F13*F51+F28*F50)</f>
        <v>0.5744704697266542</v>
      </c>
    </row>
    <row r="88" spans="1:6" ht="12.75">
      <c r="A88" t="s">
        <v>87</v>
      </c>
      <c r="B88">
        <f>B28+(8/0.017)*(B14*B51+B29*B50)</f>
        <v>0.24993434677499307</v>
      </c>
      <c r="C88">
        <f>C28+(8/0.017)*(C14*C51+C29*C50)</f>
        <v>0.5024039897833933</v>
      </c>
      <c r="D88">
        <f>D28+(8/0.017)*(D14*D51+D29*D50)</f>
        <v>0.44092758220800155</v>
      </c>
      <c r="E88">
        <f>E28+(8/0.017)*(E14*E51+E29*E50)</f>
        <v>0.5325299544492672</v>
      </c>
      <c r="F88">
        <f>F28+(8/0.017)*(F14*F51+F29*F50)</f>
        <v>-0.386522783189064</v>
      </c>
    </row>
    <row r="89" spans="1:6" ht="12.75">
      <c r="A89" t="s">
        <v>88</v>
      </c>
      <c r="B89">
        <f>B29+(9/0.017)*(B15*B51+B30*B50)</f>
        <v>0.09397154541728561</v>
      </c>
      <c r="C89">
        <f>C29+(9/0.017)*(C15*C51+C30*C50)</f>
        <v>0.004103882598977037</v>
      </c>
      <c r="D89">
        <f>D29+(9/0.017)*(D15*D51+D30*D50)</f>
        <v>-0.01420816512341987</v>
      </c>
      <c r="E89">
        <f>E29+(9/0.017)*(E15*E51+E30*E50)</f>
        <v>0.10077188743502348</v>
      </c>
      <c r="F89">
        <f>F29+(9/0.017)*(F15*F51+F30*F50)</f>
        <v>0.07226943839548149</v>
      </c>
    </row>
    <row r="90" spans="1:6" ht="12.75">
      <c r="A90" t="s">
        <v>89</v>
      </c>
      <c r="B90">
        <f>B30+(10/0.017)*(B16*B51+B31*B50)</f>
        <v>0.07245655058429559</v>
      </c>
      <c r="C90">
        <f>C30+(10/0.017)*(C16*C51+C31*C50)</f>
        <v>0.008148534701330935</v>
      </c>
      <c r="D90">
        <f>D30+(10/0.017)*(D16*D51+D31*D50)</f>
        <v>-0.011885438187492945</v>
      </c>
      <c r="E90">
        <f>E30+(10/0.017)*(E16*E51+E31*E50)</f>
        <v>-0.006400167741016925</v>
      </c>
      <c r="F90">
        <f>F30+(10/0.017)*(F16*F51+F31*F50)</f>
        <v>0.28886794028239543</v>
      </c>
    </row>
    <row r="91" spans="1:6" ht="12.75">
      <c r="A91" t="s">
        <v>90</v>
      </c>
      <c r="B91">
        <f>B31+(11/0.017)*(B17*B51+B32*B50)</f>
        <v>0.01307625353576413</v>
      </c>
      <c r="C91">
        <f>C31+(11/0.017)*(C17*C51+C32*C50)</f>
        <v>0.018420118285347883</v>
      </c>
      <c r="D91">
        <f>D31+(11/0.017)*(D17*D51+D32*D50)</f>
        <v>0.031203292060728593</v>
      </c>
      <c r="E91">
        <f>E31+(11/0.017)*(E17*E51+E32*E50)</f>
        <v>0.0477521515949366</v>
      </c>
      <c r="F91">
        <f>F31+(11/0.017)*(F17*F51+F32*F50)</f>
        <v>0.04922278743953079</v>
      </c>
    </row>
    <row r="92" spans="1:6" ht="12.75">
      <c r="A92" t="s">
        <v>91</v>
      </c>
      <c r="B92">
        <f>B32+(12/0.017)*(B18*B51+B33*B50)</f>
        <v>0.05043295377181157</v>
      </c>
      <c r="C92">
        <f>C32+(12/0.017)*(C18*C51+C33*C50)</f>
        <v>0.06759080996639319</v>
      </c>
      <c r="D92">
        <f>D32+(12/0.017)*(D18*D51+D33*D50)</f>
        <v>0.060449541969266815</v>
      </c>
      <c r="E92">
        <f>E32+(12/0.017)*(E18*E51+E33*E50)</f>
        <v>0.036454863941708826</v>
      </c>
      <c r="F92">
        <f>F32+(12/0.017)*(F18*F51+F33*F50)</f>
        <v>-0.055637627348036026</v>
      </c>
    </row>
    <row r="93" spans="1:6" ht="12.75">
      <c r="A93" t="s">
        <v>92</v>
      </c>
      <c r="B93">
        <f>B33+(13/0.017)*(B19*B51+B34*B50)</f>
        <v>0.08746315452426909</v>
      </c>
      <c r="C93">
        <f>C33+(13/0.017)*(C19*C51+C34*C50)</f>
        <v>0.06318799358812796</v>
      </c>
      <c r="D93">
        <f>D33+(13/0.017)*(D19*D51+D34*D50)</f>
        <v>0.08984352343908662</v>
      </c>
      <c r="E93">
        <f>E33+(13/0.017)*(E19*E51+E34*E50)</f>
        <v>0.07896257915491983</v>
      </c>
      <c r="F93">
        <f>F33+(13/0.017)*(F19*F51+F34*F50)</f>
        <v>0.03938288175653973</v>
      </c>
    </row>
    <row r="94" spans="1:6" ht="12.75">
      <c r="A94" t="s">
        <v>93</v>
      </c>
      <c r="B94">
        <f>B34+(14/0.017)*(B20*B51+B35*B50)</f>
        <v>0.014334587749841046</v>
      </c>
      <c r="C94">
        <f>C34+(14/0.017)*(C20*C51+C35*C50)</f>
        <v>-0.0001154816678120308</v>
      </c>
      <c r="D94">
        <f>D34+(14/0.017)*(D20*D51+D35*D50)</f>
        <v>0.0034588603141795116</v>
      </c>
      <c r="E94">
        <f>E34+(14/0.017)*(E20*E51+E35*E50)</f>
        <v>-0.00860854433400903</v>
      </c>
      <c r="F94">
        <f>F34+(14/0.017)*(F20*F51+F35*F50)</f>
        <v>-0.03116275126903692</v>
      </c>
    </row>
    <row r="95" spans="1:6" ht="12.75">
      <c r="A95" t="s">
        <v>94</v>
      </c>
      <c r="B95" s="52">
        <f>B35</f>
        <v>0.004156676</v>
      </c>
      <c r="C95" s="52">
        <f>C35</f>
        <v>0.003266731</v>
      </c>
      <c r="D95" s="52">
        <f>D35</f>
        <v>-0.0002480456</v>
      </c>
      <c r="E95" s="52">
        <f>E35</f>
        <v>0.01025482</v>
      </c>
      <c r="F95" s="52">
        <f>F35</f>
        <v>0.006304374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1.4356691341825223</v>
      </c>
      <c r="C103">
        <f>C63*10000/C62</f>
        <v>2.6652280002303437</v>
      </c>
      <c r="D103">
        <f>D63*10000/D62</f>
        <v>-0.6624436630577764</v>
      </c>
      <c r="E103">
        <f>E63*10000/E62</f>
        <v>1.4638125891508165</v>
      </c>
      <c r="F103">
        <f>F63*10000/F62</f>
        <v>-1.5799909906580794</v>
      </c>
      <c r="G103">
        <f>AVERAGE(C103:E103)</f>
        <v>1.1555323087744613</v>
      </c>
      <c r="H103">
        <f>STDEV(C103:E103)</f>
        <v>1.6851193498130552</v>
      </c>
      <c r="I103">
        <f>(B103*B4+C103*C4+D103*D4+E103*E4+F103*F4)/SUM(B4:F4)</f>
        <v>0.8311513468918834</v>
      </c>
      <c r="K103">
        <f>(LN(H103)+LN(H123))/2-LN(K114*K115^3)</f>
        <v>-5.4171978463247035</v>
      </c>
    </row>
    <row r="104" spans="1:11" ht="12.75">
      <c r="A104" t="s">
        <v>68</v>
      </c>
      <c r="B104">
        <f>B64*10000/B62</f>
        <v>-0.0745136046286605</v>
      </c>
      <c r="C104">
        <f>C64*10000/C62</f>
        <v>0.26945002466606</v>
      </c>
      <c r="D104">
        <f>D64*10000/D62</f>
        <v>0.25278413909688285</v>
      </c>
      <c r="E104">
        <f>E64*10000/E62</f>
        <v>-0.06831073091626177</v>
      </c>
      <c r="F104">
        <f>F64*10000/F62</f>
        <v>-1.144659923434473</v>
      </c>
      <c r="G104">
        <f>AVERAGE(C104:E104)</f>
        <v>0.1513078109488937</v>
      </c>
      <c r="H104">
        <f>STDEV(C104:E104)</f>
        <v>0.1903776927155175</v>
      </c>
      <c r="I104">
        <f>(B104*B4+C104*C4+D104*D4+E104*E4+F104*F4)/SUM(B4:F4)</f>
        <v>-0.05435068377740492</v>
      </c>
      <c r="K104">
        <f>(LN(H104)+LN(H124))/2-LN(K114*K115^4)</f>
        <v>-4.269321199728262</v>
      </c>
    </row>
    <row r="105" spans="1:11" ht="12.75">
      <c r="A105" t="s">
        <v>69</v>
      </c>
      <c r="B105">
        <f>B65*10000/B62</f>
        <v>0.5809292307910969</v>
      </c>
      <c r="C105">
        <f>C65*10000/C62</f>
        <v>-0.3543483644138605</v>
      </c>
      <c r="D105">
        <f>D65*10000/D62</f>
        <v>0.37150254454904574</v>
      </c>
      <c r="E105">
        <f>E65*10000/E62</f>
        <v>-0.28891005813056875</v>
      </c>
      <c r="F105">
        <f>F65*10000/F62</f>
        <v>-1.1567742347043692</v>
      </c>
      <c r="G105">
        <f>AVERAGE(C105:E105)</f>
        <v>-0.09058529266512783</v>
      </c>
      <c r="H105">
        <f>STDEV(C105:E105)</f>
        <v>0.4015151553282402</v>
      </c>
      <c r="I105">
        <f>(B105*B4+C105*C4+D105*D4+E105*E4+F105*F4)/SUM(B4:F4)</f>
        <v>-0.13565951362227763</v>
      </c>
      <c r="K105">
        <f>(LN(H105)+LN(H125))/2-LN(K114*K115^5)</f>
        <v>-4.120065274768558</v>
      </c>
    </row>
    <row r="106" spans="1:11" ht="12.75">
      <c r="A106" t="s">
        <v>70</v>
      </c>
      <c r="B106">
        <f>B66*10000/B62</f>
        <v>2.8286590725325693</v>
      </c>
      <c r="C106">
        <f>C66*10000/C62</f>
        <v>1.7192265933312503</v>
      </c>
      <c r="D106">
        <f>D66*10000/D62</f>
        <v>1.625735377171434</v>
      </c>
      <c r="E106">
        <f>E66*10000/E62</f>
        <v>1.4773197339637891</v>
      </c>
      <c r="F106">
        <f>F66*10000/F62</f>
        <v>12.842864790686418</v>
      </c>
      <c r="G106">
        <f>AVERAGE(C106:E106)</f>
        <v>1.6074272348221577</v>
      </c>
      <c r="H106">
        <f>STDEV(C106:E106)</f>
        <v>0.12198820930511775</v>
      </c>
      <c r="I106">
        <f>(B106*B4+C106*C4+D106*D4+E106*E4+F106*F4)/SUM(B4:F4)</f>
        <v>3.283675923758877</v>
      </c>
      <c r="K106">
        <f>(LN(H106)+LN(H126))/2-LN(K114*K115^6)</f>
        <v>-3.823232690887238</v>
      </c>
    </row>
    <row r="107" spans="1:11" ht="12.75">
      <c r="A107" t="s">
        <v>71</v>
      </c>
      <c r="B107">
        <f>B67*10000/B62</f>
        <v>-0.25135748678234165</v>
      </c>
      <c r="C107">
        <f>C67*10000/C62</f>
        <v>0.07714983742045345</v>
      </c>
      <c r="D107">
        <f>D67*10000/D62</f>
        <v>-0.08872805323428536</v>
      </c>
      <c r="E107">
        <f>E67*10000/E62</f>
        <v>0.22783253465738895</v>
      </c>
      <c r="F107">
        <f>F67*10000/F62</f>
        <v>-0.6630542083724252</v>
      </c>
      <c r="G107">
        <f>AVERAGE(C107:E107)</f>
        <v>0.07208477294785236</v>
      </c>
      <c r="H107">
        <f>STDEV(C107:E107)</f>
        <v>0.15834106419423963</v>
      </c>
      <c r="I107">
        <f>(B107*B4+C107*C4+D107*D4+E107*E4+F107*F4)/SUM(B4:F4)</f>
        <v>-0.07284897840150238</v>
      </c>
      <c r="K107">
        <f>(LN(H107)+LN(H127))/2-LN(K114*K115^7)</f>
        <v>-3.3190105194162123</v>
      </c>
    </row>
    <row r="108" spans="1:9" ht="12.75">
      <c r="A108" t="s">
        <v>72</v>
      </c>
      <c r="B108">
        <f>B68*10000/B62</f>
        <v>0.1517517504440517</v>
      </c>
      <c r="C108">
        <f>C68*10000/C62</f>
        <v>0.00711890586670783</v>
      </c>
      <c r="D108">
        <f>D68*10000/D62</f>
        <v>0.18773169403136028</v>
      </c>
      <c r="E108">
        <f>E68*10000/E62</f>
        <v>0.0749956487217547</v>
      </c>
      <c r="F108">
        <f>F68*10000/F62</f>
        <v>-0.08451422397402325</v>
      </c>
      <c r="G108">
        <f>AVERAGE(C108:E108)</f>
        <v>0.08994874953994093</v>
      </c>
      <c r="H108">
        <f>STDEV(C108:E108)</f>
        <v>0.09123015526793503</v>
      </c>
      <c r="I108">
        <f>(B108*B4+C108*C4+D108*D4+E108*E4+F108*F4)/SUM(B4:F4)</f>
        <v>0.07560950952884386</v>
      </c>
    </row>
    <row r="109" spans="1:9" ht="12.75">
      <c r="A109" t="s">
        <v>73</v>
      </c>
      <c r="B109">
        <f>B69*10000/B62</f>
        <v>0.14092160509570836</v>
      </c>
      <c r="C109">
        <f>C69*10000/C62</f>
        <v>0.15023128989933246</v>
      </c>
      <c r="D109">
        <f>D69*10000/D62</f>
        <v>0.016691168640160344</v>
      </c>
      <c r="E109">
        <f>E69*10000/E62</f>
        <v>0.019275951604885228</v>
      </c>
      <c r="F109">
        <f>F69*10000/F62</f>
        <v>-0.08674207930751457</v>
      </c>
      <c r="G109">
        <f>AVERAGE(C109:E109)</f>
        <v>0.062066136714792684</v>
      </c>
      <c r="H109">
        <f>STDEV(C109:E109)</f>
        <v>0.07636419941820713</v>
      </c>
      <c r="I109">
        <f>(B109*B4+C109*C4+D109*D4+E109*E4+F109*F4)/SUM(B4:F4)</f>
        <v>0.05362914696613377</v>
      </c>
    </row>
    <row r="110" spans="1:11" ht="12.75">
      <c r="A110" t="s">
        <v>74</v>
      </c>
      <c r="B110">
        <f>B70*10000/B62</f>
        <v>-0.3989720478031219</v>
      </c>
      <c r="C110">
        <f>C70*10000/C62</f>
        <v>-0.12607562875408912</v>
      </c>
      <c r="D110">
        <f>D70*10000/D62</f>
        <v>-0.14446592173343492</v>
      </c>
      <c r="E110">
        <f>E70*10000/E62</f>
        <v>-0.16643442249179058</v>
      </c>
      <c r="F110">
        <f>F70*10000/F62</f>
        <v>-0.4474543781410171</v>
      </c>
      <c r="G110">
        <f>AVERAGE(C110:E110)</f>
        <v>-0.14565865765977154</v>
      </c>
      <c r="H110">
        <f>STDEV(C110:E110)</f>
        <v>0.020205816544576025</v>
      </c>
      <c r="I110">
        <f>(B110*B4+C110*C4+D110*D4+E110*E4+F110*F4)/SUM(B4:F4)</f>
        <v>-0.22261647960834452</v>
      </c>
      <c r="K110">
        <f>EXP(AVERAGE(K103:K107))</f>
        <v>0.015149836999023608</v>
      </c>
    </row>
    <row r="111" spans="1:9" ht="12.75">
      <c r="A111" t="s">
        <v>75</v>
      </c>
      <c r="B111">
        <f>B71*10000/B62</f>
        <v>-0.023784798521969082</v>
      </c>
      <c r="C111">
        <f>C71*10000/C62</f>
        <v>-0.009063335109416952</v>
      </c>
      <c r="D111">
        <f>D71*10000/D62</f>
        <v>0.018448020972911417</v>
      </c>
      <c r="E111">
        <f>E71*10000/E62</f>
        <v>0.01345931440533176</v>
      </c>
      <c r="F111">
        <f>F71*10000/F62</f>
        <v>-0.03432886968168728</v>
      </c>
      <c r="G111">
        <f>AVERAGE(C111:E111)</f>
        <v>0.007614666756275409</v>
      </c>
      <c r="H111">
        <f>STDEV(C111:E111)</f>
        <v>0.014657373843167863</v>
      </c>
      <c r="I111">
        <f>(B111*B4+C111*C4+D111*D4+E111*E4+F111*F4)/SUM(B4:F4)</f>
        <v>-0.0025304623517816193</v>
      </c>
    </row>
    <row r="112" spans="1:9" ht="12.75">
      <c r="A112" t="s">
        <v>76</v>
      </c>
      <c r="B112">
        <f>B72*10000/B62</f>
        <v>-0.030015530390051254</v>
      </c>
      <c r="C112">
        <f>C72*10000/C62</f>
        <v>-0.012415027084046024</v>
      </c>
      <c r="D112">
        <f>D72*10000/D62</f>
        <v>-0.01880225725306083</v>
      </c>
      <c r="E112">
        <f>E72*10000/E62</f>
        <v>-0.03318353750652164</v>
      </c>
      <c r="F112">
        <f>F72*10000/F62</f>
        <v>-0.021430555008129393</v>
      </c>
      <c r="G112">
        <f>AVERAGE(C112:E112)</f>
        <v>-0.021466940614542834</v>
      </c>
      <c r="H112">
        <f>STDEV(C112:E112)</f>
        <v>0.01063758240178843</v>
      </c>
      <c r="I112">
        <f>(B112*B4+C112*C4+D112*D4+E112*E4+F112*F4)/SUM(B4:F4)</f>
        <v>-0.022700172344643176</v>
      </c>
    </row>
    <row r="113" spans="1:9" ht="12.75">
      <c r="A113" t="s">
        <v>77</v>
      </c>
      <c r="B113">
        <f>B73*10000/B62</f>
        <v>0.03687797149093758</v>
      </c>
      <c r="C113">
        <f>C73*10000/C62</f>
        <v>0.04693157020127394</v>
      </c>
      <c r="D113">
        <f>D73*10000/D62</f>
        <v>0.03200893178319484</v>
      </c>
      <c r="E113">
        <f>E73*10000/E62</f>
        <v>0.030055031961471808</v>
      </c>
      <c r="F113">
        <f>F73*10000/F62</f>
        <v>0.011411491016326625</v>
      </c>
      <c r="G113">
        <f>AVERAGE(C113:E113)</f>
        <v>0.03633184464864686</v>
      </c>
      <c r="H113">
        <f>STDEV(C113:E113)</f>
        <v>0.00923147157670944</v>
      </c>
      <c r="I113">
        <f>(B113*B4+C113*C4+D113*D4+E113*E4+F113*F4)/SUM(B4:F4)</f>
        <v>0.03308550791315921</v>
      </c>
    </row>
    <row r="114" spans="1:11" ht="12.75">
      <c r="A114" t="s">
        <v>78</v>
      </c>
      <c r="B114">
        <f>B74*10000/B62</f>
        <v>-0.20908177819079374</v>
      </c>
      <c r="C114">
        <f>C74*10000/C62</f>
        <v>-0.19714207648228455</v>
      </c>
      <c r="D114">
        <f>D74*10000/D62</f>
        <v>-0.20584072097804285</v>
      </c>
      <c r="E114">
        <f>E74*10000/E62</f>
        <v>-0.1931284849687812</v>
      </c>
      <c r="F114">
        <f>F74*10000/F62</f>
        <v>-0.1307414142134168</v>
      </c>
      <c r="G114">
        <f>AVERAGE(C114:E114)</f>
        <v>-0.19870376080970287</v>
      </c>
      <c r="H114">
        <f>STDEV(C114:E114)</f>
        <v>0.006498413617388933</v>
      </c>
      <c r="I114">
        <f>(B114*B4+C114*C4+D114*D4+E114*E4+F114*F4)/SUM(B4:F4)</f>
        <v>-0.19113635206779853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-0.0007490678950732312</v>
      </c>
      <c r="C115">
        <f>C75*10000/C62</f>
        <v>-0.00042201811922143705</v>
      </c>
      <c r="D115">
        <f>D75*10000/D62</f>
        <v>0.003957077156940637</v>
      </c>
      <c r="E115">
        <f>E75*10000/E62</f>
        <v>0.005876491067481822</v>
      </c>
      <c r="F115">
        <f>F75*10000/F62</f>
        <v>-0.0022723168203227706</v>
      </c>
      <c r="G115">
        <f>AVERAGE(C115:E115)</f>
        <v>0.003137183368400341</v>
      </c>
      <c r="H115">
        <f>STDEV(C115:E115)</f>
        <v>0.003228308204324915</v>
      </c>
      <c r="I115">
        <f>(B115*B4+C115*C4+D115*D4+E115*E4+F115*F4)/SUM(B4:F4)</f>
        <v>0.001852450313864702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-35.63506301706884</v>
      </c>
      <c r="C122">
        <f>C82*10000/C62</f>
        <v>-17.830508816815332</v>
      </c>
      <c r="D122">
        <f>D82*10000/D62</f>
        <v>-23.501959622123405</v>
      </c>
      <c r="E122">
        <f>E82*10000/E62</f>
        <v>45.39513524851431</v>
      </c>
      <c r="F122">
        <f>F82*10000/F62</f>
        <v>31.901523084429044</v>
      </c>
      <c r="G122">
        <f>AVERAGE(C122:E122)</f>
        <v>1.354222269858525</v>
      </c>
      <c r="H122">
        <f>STDEV(C122:E122)</f>
        <v>38.24582134762444</v>
      </c>
      <c r="I122">
        <f>(B122*B4+C122*C4+D122*D4+E122*E4+F122*F4)/SUM(B4:F4)</f>
        <v>0.07605115370323101</v>
      </c>
    </row>
    <row r="123" spans="1:9" ht="12.75">
      <c r="A123" t="s">
        <v>82</v>
      </c>
      <c r="B123">
        <f>B83*10000/B62</f>
        <v>2.186025332960423</v>
      </c>
      <c r="C123">
        <f>C83*10000/C62</f>
        <v>-1.3719083179306586</v>
      </c>
      <c r="D123">
        <f>D83*10000/D62</f>
        <v>-1.375381394489917</v>
      </c>
      <c r="E123">
        <f>E83*10000/E62</f>
        <v>-1.3263732269039994</v>
      </c>
      <c r="F123">
        <f>F83*10000/F62</f>
        <v>2.5263202540264658</v>
      </c>
      <c r="G123">
        <f>AVERAGE(C123:E123)</f>
        <v>-1.3578876464415248</v>
      </c>
      <c r="H123">
        <f>STDEV(C123:E123)</f>
        <v>0.027347477841440718</v>
      </c>
      <c r="I123">
        <f>(B123*B4+C123*C4+D123*D4+E123*E4+F123*F4)/SUM(B4:F4)</f>
        <v>-0.3263348733610896</v>
      </c>
    </row>
    <row r="124" spans="1:9" ht="12.75">
      <c r="A124" t="s">
        <v>83</v>
      </c>
      <c r="B124">
        <f>B84*10000/B62</f>
        <v>3.156494074122565</v>
      </c>
      <c r="C124">
        <f>C84*10000/C62</f>
        <v>3.810480391695738</v>
      </c>
      <c r="D124">
        <f>D84*10000/D62</f>
        <v>3.6738659055800826</v>
      </c>
      <c r="E124">
        <f>E84*10000/E62</f>
        <v>5.012874026318179</v>
      </c>
      <c r="F124">
        <f>F84*10000/F62</f>
        <v>-1.745328515295912</v>
      </c>
      <c r="G124">
        <f>AVERAGE(C124:E124)</f>
        <v>4.165740107864667</v>
      </c>
      <c r="H124">
        <f>STDEV(C124:E124)</f>
        <v>0.736812585600951</v>
      </c>
      <c r="I124">
        <f>(B124*B4+C124*C4+D124*D4+E124*E4+F124*F4)/SUM(B4:F4)</f>
        <v>3.2307728834242937</v>
      </c>
    </row>
    <row r="125" spans="1:9" ht="12.75">
      <c r="A125" t="s">
        <v>84</v>
      </c>
      <c r="B125">
        <f>B85*10000/B62</f>
        <v>0.3330988592719101</v>
      </c>
      <c r="C125">
        <f>C85*10000/C62</f>
        <v>-0.5181933383278328</v>
      </c>
      <c r="D125">
        <f>D85*10000/D62</f>
        <v>-0.7338932020451994</v>
      </c>
      <c r="E125">
        <f>E85*10000/E62</f>
        <v>-0.45995932642536175</v>
      </c>
      <c r="F125">
        <f>F85*10000/F62</f>
        <v>-1.0004191793814134</v>
      </c>
      <c r="G125">
        <f>AVERAGE(C125:E125)</f>
        <v>-0.5706819555994646</v>
      </c>
      <c r="H125">
        <f>STDEV(C125:E125)</f>
        <v>0.14431296982718553</v>
      </c>
      <c r="I125">
        <f>(B125*B4+C125*C4+D125*D4+E125*E4+F125*F4)/SUM(B4:F4)</f>
        <v>-0.49714525054719433</v>
      </c>
    </row>
    <row r="126" spans="1:9" ht="12.75">
      <c r="A126" t="s">
        <v>85</v>
      </c>
      <c r="B126">
        <f>B86*10000/B62</f>
        <v>0.15779182938760233</v>
      </c>
      <c r="C126">
        <f>C86*10000/C62</f>
        <v>-0.1632602200237757</v>
      </c>
      <c r="D126">
        <f>D86*10000/D62</f>
        <v>-0.6238279771818698</v>
      </c>
      <c r="E126">
        <f>E86*10000/E62</f>
        <v>-0.17144921910866054</v>
      </c>
      <c r="F126">
        <f>F86*10000/F62</f>
        <v>1.325484753260272</v>
      </c>
      <c r="G126">
        <f>AVERAGE(C126:E126)</f>
        <v>-0.3195124721047687</v>
      </c>
      <c r="H126">
        <f>STDEV(C126:E126)</f>
        <v>0.26357676282110193</v>
      </c>
      <c r="I126">
        <f>(B126*B4+C126*C4+D126*D4+E126*E4+F126*F4)/SUM(B4:F4)</f>
        <v>-0.03084479901785458</v>
      </c>
    </row>
    <row r="127" spans="1:9" ht="12.75">
      <c r="A127" t="s">
        <v>86</v>
      </c>
      <c r="B127">
        <f>B87*10000/B62</f>
        <v>0.1581493022345582</v>
      </c>
      <c r="C127">
        <f>C87*10000/C62</f>
        <v>-0.1867600236765032</v>
      </c>
      <c r="D127">
        <f>D87*10000/D62</f>
        <v>0.15091049986382474</v>
      </c>
      <c r="E127">
        <f>E87*10000/E62</f>
        <v>0.02449696524602098</v>
      </c>
      <c r="F127">
        <f>F87*10000/F62</f>
        <v>0.5744752277820071</v>
      </c>
      <c r="G127">
        <f>AVERAGE(C127:E127)</f>
        <v>-0.003784186188885831</v>
      </c>
      <c r="H127">
        <f>STDEV(C127:E127)</f>
        <v>0.17060250074914757</v>
      </c>
      <c r="I127">
        <f>(B127*B4+C127*C4+D127*D4+E127*E4+F127*F4)/SUM(B4:F4)</f>
        <v>0.09682589784454915</v>
      </c>
    </row>
    <row r="128" spans="1:9" ht="12.75">
      <c r="A128" t="s">
        <v>87</v>
      </c>
      <c r="B128">
        <f>B88*10000/B62</f>
        <v>0.24993497908761994</v>
      </c>
      <c r="C128">
        <f>C88*10000/C62</f>
        <v>0.5024059174409856</v>
      </c>
      <c r="D128">
        <f>D88*10000/D62</f>
        <v>0.4409279339785781</v>
      </c>
      <c r="E128">
        <f>E88*10000/E62</f>
        <v>0.532530141805357</v>
      </c>
      <c r="F128">
        <f>F88*10000/F62</f>
        <v>-0.3865259845664968</v>
      </c>
      <c r="G128">
        <f>AVERAGE(C128:E128)</f>
        <v>0.4919546644083069</v>
      </c>
      <c r="H128">
        <f>STDEV(C128:E128)</f>
        <v>0.04668685722074163</v>
      </c>
      <c r="I128">
        <f>(B128*B4+C128*C4+D128*D4+E128*E4+F128*F4)/SUM(B4:F4)</f>
        <v>0.33967523717194403</v>
      </c>
    </row>
    <row r="129" spans="1:9" ht="12.75">
      <c r="A129" t="s">
        <v>88</v>
      </c>
      <c r="B129">
        <f>B89*10000/B62</f>
        <v>0.09397178315729814</v>
      </c>
      <c r="C129">
        <f>C89*10000/C62</f>
        <v>0.00410389834503123</v>
      </c>
      <c r="D129">
        <f>D89*10000/D62</f>
        <v>-0.01420817645864733</v>
      </c>
      <c r="E129">
        <f>E89*10000/E62</f>
        <v>0.10077192288885407</v>
      </c>
      <c r="F129">
        <f>F89*10000/F62</f>
        <v>0.07227003696756888</v>
      </c>
      <c r="G129">
        <f>AVERAGE(C129:E129)</f>
        <v>0.030222548258412658</v>
      </c>
      <c r="H129">
        <f>STDEV(C129:E129)</f>
        <v>0.061779800230040066</v>
      </c>
      <c r="I129">
        <f>(B129*B4+C129*C4+D129*D4+E129*E4+F129*F4)/SUM(B4:F4)</f>
        <v>0.04506825789568626</v>
      </c>
    </row>
    <row r="130" spans="1:9" ht="12.75">
      <c r="A130" t="s">
        <v>89</v>
      </c>
      <c r="B130">
        <f>B90*10000/B62</f>
        <v>0.0724567338932022</v>
      </c>
      <c r="C130">
        <f>C90*10000/C62</f>
        <v>0.008148565966179747</v>
      </c>
      <c r="D130">
        <f>D90*10000/D62</f>
        <v>-0.011885447669656485</v>
      </c>
      <c r="E130">
        <f>E90*10000/E62</f>
        <v>-0.00640016999274078</v>
      </c>
      <c r="F130">
        <f>F90*10000/F62</f>
        <v>0.288870332832965</v>
      </c>
      <c r="G130">
        <f>AVERAGE(C130:E130)</f>
        <v>-0.0033790172320725064</v>
      </c>
      <c r="H130">
        <f>STDEV(C130:E130)</f>
        <v>0.01035306469566805</v>
      </c>
      <c r="I130">
        <f>(B130*B4+C130*C4+D130*D4+E130*E4+F130*F4)/SUM(B4:F4)</f>
        <v>0.046604842953700654</v>
      </c>
    </row>
    <row r="131" spans="1:9" ht="12.75">
      <c r="A131" t="s">
        <v>90</v>
      </c>
      <c r="B131">
        <f>B91*10000/B62</f>
        <v>0.01307628661757273</v>
      </c>
      <c r="C131">
        <f>C91*10000/C62</f>
        <v>0.018420188960902986</v>
      </c>
      <c r="D131">
        <f>D91*10000/D62</f>
        <v>0.03120331695461249</v>
      </c>
      <c r="E131">
        <f>E91*10000/E62</f>
        <v>0.04775216839522422</v>
      </c>
      <c r="F131">
        <f>F91*10000/F62</f>
        <v>0.04922319512758371</v>
      </c>
      <c r="G131">
        <f>AVERAGE(C131:E131)</f>
        <v>0.0324585581035799</v>
      </c>
      <c r="H131">
        <f>STDEV(C131:E131)</f>
        <v>0.014706222395313023</v>
      </c>
      <c r="I131">
        <f>(B131*B4+C131*C4+D131*D4+E131*E4+F131*F4)/SUM(B4:F4)</f>
        <v>0.03188919543882683</v>
      </c>
    </row>
    <row r="132" spans="1:9" ht="12.75">
      <c r="A132" t="s">
        <v>91</v>
      </c>
      <c r="B132">
        <f>B92*10000/B62</f>
        <v>0.050433081362892554</v>
      </c>
      <c r="C132">
        <f>C92*10000/C62</f>
        <v>0.06759106930338225</v>
      </c>
      <c r="D132">
        <f>D92*10000/D62</f>
        <v>0.06044959019571282</v>
      </c>
      <c r="E132">
        <f>E92*10000/E62</f>
        <v>0.03645487676735498</v>
      </c>
      <c r="F132">
        <f>F92*10000/F62</f>
        <v>-0.05563808816704167</v>
      </c>
      <c r="G132">
        <f>AVERAGE(C132:E132)</f>
        <v>0.05483184542215002</v>
      </c>
      <c r="H132">
        <f>STDEV(C132:E132)</f>
        <v>0.016310576742280137</v>
      </c>
      <c r="I132">
        <f>(B132*B4+C132*C4+D132*D4+E132*E4+F132*F4)/SUM(B4:F4)</f>
        <v>0.03945194743087346</v>
      </c>
    </row>
    <row r="133" spans="1:9" ht="12.75">
      <c r="A133" t="s">
        <v>92</v>
      </c>
      <c r="B133">
        <f>B93*10000/B62</f>
        <v>0.08746337579860655</v>
      </c>
      <c r="C133">
        <f>C93*10000/C62</f>
        <v>0.0631882360320935</v>
      </c>
      <c r="D133">
        <f>D93*10000/D62</f>
        <v>0.08984359511595447</v>
      </c>
      <c r="E133">
        <f>E93*10000/E62</f>
        <v>0.0789626069357422</v>
      </c>
      <c r="F133">
        <f>F93*10000/F62</f>
        <v>0.039383207945510666</v>
      </c>
      <c r="G133">
        <f>AVERAGE(C133:E133)</f>
        <v>0.07733147936126339</v>
      </c>
      <c r="H133">
        <f>STDEV(C133:E133)</f>
        <v>0.013402330948217972</v>
      </c>
      <c r="I133">
        <f>(B133*B4+C133*C4+D133*D4+E133*E4+F133*F4)/SUM(B4:F4)</f>
        <v>0.07373355645599988</v>
      </c>
    </row>
    <row r="134" spans="1:9" ht="12.75">
      <c r="A134" t="s">
        <v>93</v>
      </c>
      <c r="B134">
        <f>B94*10000/B62</f>
        <v>0.014334624015128118</v>
      </c>
      <c r="C134">
        <f>C94*10000/C62</f>
        <v>-0.00011548211089990084</v>
      </c>
      <c r="D134">
        <f>D94*10000/D62</f>
        <v>0.003458863073646908</v>
      </c>
      <c r="E134">
        <f>E94*10000/E62</f>
        <v>-0.008608547362689747</v>
      </c>
      <c r="F134">
        <f>F94*10000/F62</f>
        <v>-0.031163009374724333</v>
      </c>
      <c r="G134">
        <f>AVERAGE(C134:E134)</f>
        <v>-0.0017550554666475801</v>
      </c>
      <c r="H134">
        <f>STDEV(C134:E134)</f>
        <v>0.006198527990693435</v>
      </c>
      <c r="I134">
        <f>(B134*B4+C134*C4+D134*D4+E134*E4+F134*F4)/SUM(B4:F4)</f>
        <v>-0.003350035028881134</v>
      </c>
    </row>
    <row r="135" spans="1:9" ht="12.75">
      <c r="A135" t="s">
        <v>94</v>
      </c>
      <c r="B135">
        <f>B95*10000/B62</f>
        <v>0.004156686516036528</v>
      </c>
      <c r="C135">
        <f>C95*10000/C62</f>
        <v>0.003266743534014344</v>
      </c>
      <c r="D135">
        <f>D95*10000/D62</f>
        <v>-0.00024804579788996483</v>
      </c>
      <c r="E135">
        <f>E95*10000/E62</f>
        <v>0.010254823607877755</v>
      </c>
      <c r="F135">
        <f>F95*10000/F62</f>
        <v>0.006304426216018121</v>
      </c>
      <c r="G135">
        <f>AVERAGE(C135:E135)</f>
        <v>0.004424507114667378</v>
      </c>
      <c r="H135">
        <f>STDEV(C135:E135)</f>
        <v>0.005346295803653946</v>
      </c>
      <c r="I135">
        <f>(B135*B4+C135*C4+D135*D4+E135*E4+F135*F4)/SUM(B4:F4)</f>
        <v>0.004636904984076608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2005-08-22T08:55:00Z</cp:lastPrinted>
  <dcterms:created xsi:type="dcterms:W3CDTF">2005-08-22T08:55:00Z</dcterms:created>
  <dcterms:modified xsi:type="dcterms:W3CDTF">2005-08-23T11:09:57Z</dcterms:modified>
  <cp:category/>
  <cp:version/>
  <cp:contentType/>
  <cp:contentStatus/>
</cp:coreProperties>
</file>