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<sst xmlns="http://schemas.openxmlformats.org/spreadsheetml/2006/main" count="204" uniqueCount="98">
  <si>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19/08/2005       10:40:20</t>
  </si>
  <si>
    <t>LISSNER</t>
  </si>
  <si>
    <t>HCMQAP659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</si>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</sst>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513756"/>
        <c:axId val="65737405"/>
      </c:lineChart>
      <c:catAx>
        <c:axId val="65137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37405"/>
        <c:crosses val="autoZero"/>
        <c:auto val="1"/>
        <c:lblOffset val="100"/>
        <c:noMultiLvlLbl val="0"/>
      </c:catAx>
      <c:valAx>
        <c:axId val="65737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37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-0.003747</v>
      </c>
      <c r="D4" s="12">
        <v>-0.003746</v>
      </c>
      <c r="E4" s="12">
        <v>-0.003747</v>
      </c>
      <c r="F4" s="24">
        <v>-0.002081</v>
      </c>
      <c r="G4" s="34">
        <v>-0.011679</v>
      </c>
    </row>
    <row r="5" spans="1:7" ht="12.75" thickBot="1">
      <c r="A5" s="44" t="s">
        <v>13</v>
      </c>
      <c r="B5" s="45">
        <v>-5.076133</v>
      </c>
      <c r="C5" s="46">
        <v>-3.52107</v>
      </c>
      <c r="D5" s="46">
        <v>1.613848</v>
      </c>
      <c r="E5" s="46">
        <v>3.801389</v>
      </c>
      <c r="F5" s="47">
        <v>2.081981</v>
      </c>
      <c r="G5" s="48">
        <v>5.01823</v>
      </c>
    </row>
    <row r="6" spans="1:7" ht="12.75" thickTop="1">
      <c r="A6" s="6" t="s">
        <v>14</v>
      </c>
      <c r="B6" s="39">
        <v>69.02292</v>
      </c>
      <c r="C6" s="40">
        <v>-27.79415</v>
      </c>
      <c r="D6" s="40">
        <v>34.51739</v>
      </c>
      <c r="E6" s="40">
        <v>-36.19347</v>
      </c>
      <c r="F6" s="41">
        <v>-21.66853</v>
      </c>
      <c r="G6" s="42">
        <v>0.001110939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-0.3155459</v>
      </c>
      <c r="C8" s="13">
        <v>-0.9485493</v>
      </c>
      <c r="D8" s="13">
        <v>0.4154839</v>
      </c>
      <c r="E8" s="13">
        <v>0.9641225</v>
      </c>
      <c r="F8" s="25">
        <v>-5.459077</v>
      </c>
      <c r="G8" s="35">
        <v>-0.6712016</v>
      </c>
    </row>
    <row r="9" spans="1:7" ht="12">
      <c r="A9" s="20" t="s">
        <v>17</v>
      </c>
      <c r="B9" s="29">
        <v>-1.348087</v>
      </c>
      <c r="C9" s="13">
        <v>-0.1919264</v>
      </c>
      <c r="D9" s="13">
        <v>-0.3607932</v>
      </c>
      <c r="E9" s="13">
        <v>-0.008479396</v>
      </c>
      <c r="F9" s="25">
        <v>-0.8750548</v>
      </c>
      <c r="G9" s="35">
        <v>-0.446954</v>
      </c>
    </row>
    <row r="10" spans="1:7" ht="12">
      <c r="A10" s="20" t="s">
        <v>18</v>
      </c>
      <c r="B10" s="29">
        <v>-0.2040328</v>
      </c>
      <c r="C10" s="13">
        <v>0.5416325</v>
      </c>
      <c r="D10" s="13">
        <v>-0.077529</v>
      </c>
      <c r="E10" s="13">
        <v>0.1359258</v>
      </c>
      <c r="F10" s="25">
        <v>-0.915402</v>
      </c>
      <c r="G10" s="35">
        <v>-0.007456773</v>
      </c>
    </row>
    <row r="11" spans="1:7" ht="12">
      <c r="A11" s="21" t="s">
        <v>19</v>
      </c>
      <c r="B11" s="31">
        <v>3.641876</v>
      </c>
      <c r="C11" s="15">
        <v>2.896441</v>
      </c>
      <c r="D11" s="15">
        <v>2.654593</v>
      </c>
      <c r="E11" s="15">
        <v>2.174579</v>
      </c>
      <c r="F11" s="27">
        <v>13.46154</v>
      </c>
      <c r="G11" s="37">
        <v>4.183817</v>
      </c>
    </row>
    <row r="12" spans="1:7" ht="12">
      <c r="A12" s="20" t="s">
        <v>20</v>
      </c>
      <c r="B12" s="29">
        <v>0.2179065</v>
      </c>
      <c r="C12" s="13">
        <v>0.1420912</v>
      </c>
      <c r="D12" s="13">
        <v>0.1659513</v>
      </c>
      <c r="E12" s="13">
        <v>0.333724</v>
      </c>
      <c r="F12" s="25">
        <v>-0.378172</v>
      </c>
      <c r="G12" s="35">
        <v>0.1354081</v>
      </c>
    </row>
    <row r="13" spans="1:7" ht="12">
      <c r="A13" s="20" t="s">
        <v>21</v>
      </c>
      <c r="B13" s="29">
        <v>0.04560409</v>
      </c>
      <c r="C13" s="13">
        <v>0.04797889</v>
      </c>
      <c r="D13" s="13">
        <v>0.02787459</v>
      </c>
      <c r="E13" s="13">
        <v>0.06181254</v>
      </c>
      <c r="F13" s="25">
        <v>-0.2562921</v>
      </c>
      <c r="G13" s="35">
        <v>0.005482969</v>
      </c>
    </row>
    <row r="14" spans="1:7" ht="12">
      <c r="A14" s="20" t="s">
        <v>22</v>
      </c>
      <c r="B14" s="29">
        <v>-0.03558921</v>
      </c>
      <c r="C14" s="13">
        <v>0.0486525</v>
      </c>
      <c r="D14" s="13">
        <v>-0.1520764</v>
      </c>
      <c r="E14" s="13">
        <v>0.01224859</v>
      </c>
      <c r="F14" s="25">
        <v>0.1217387</v>
      </c>
      <c r="G14" s="35">
        <v>-0.01081633</v>
      </c>
    </row>
    <row r="15" spans="1:7" ht="12">
      <c r="A15" s="21" t="s">
        <v>23</v>
      </c>
      <c r="B15" s="31">
        <v>-0.3112419</v>
      </c>
      <c r="C15" s="15">
        <v>-0.04276958</v>
      </c>
      <c r="D15" s="15">
        <v>-0.05580203</v>
      </c>
      <c r="E15" s="15">
        <v>-0.1246622</v>
      </c>
      <c r="F15" s="27">
        <v>-0.3870408</v>
      </c>
      <c r="G15" s="37">
        <v>-0.1504472</v>
      </c>
    </row>
    <row r="16" spans="1:7" ht="12">
      <c r="A16" s="20" t="s">
        <v>24</v>
      </c>
      <c r="B16" s="29">
        <v>-0.01561845</v>
      </c>
      <c r="C16" s="13">
        <v>0.02292154</v>
      </c>
      <c r="D16" s="13">
        <v>0.03516597</v>
      </c>
      <c r="E16" s="13">
        <v>-0.007851375</v>
      </c>
      <c r="F16" s="25">
        <v>-0.06844612</v>
      </c>
      <c r="G16" s="35">
        <v>0.0006803235</v>
      </c>
    </row>
    <row r="17" spans="1:7" ht="12">
      <c r="A17" s="20" t="s">
        <v>25</v>
      </c>
      <c r="B17" s="29">
        <v>-0.02374287</v>
      </c>
      <c r="C17" s="13">
        <v>-0.0309213</v>
      </c>
      <c r="D17" s="13">
        <v>-0.02889264</v>
      </c>
      <c r="E17" s="13">
        <v>-0.01067003</v>
      </c>
      <c r="F17" s="25">
        <v>-0.02325891</v>
      </c>
      <c r="G17" s="35">
        <v>-0.02349819</v>
      </c>
    </row>
    <row r="18" spans="1:7" ht="12">
      <c r="A18" s="20" t="s">
        <v>26</v>
      </c>
      <c r="B18" s="29">
        <v>0.01669532</v>
      </c>
      <c r="C18" s="13">
        <v>0.02843578</v>
      </c>
      <c r="D18" s="13">
        <v>-0.005616762</v>
      </c>
      <c r="E18" s="13">
        <v>0.008580357</v>
      </c>
      <c r="F18" s="25">
        <v>-0.007911645</v>
      </c>
      <c r="G18" s="35">
        <v>0.00891238</v>
      </c>
    </row>
    <row r="19" spans="1:7" ht="12">
      <c r="A19" s="21" t="s">
        <v>27</v>
      </c>
      <c r="B19" s="31">
        <v>-0.2122634</v>
      </c>
      <c r="C19" s="15">
        <v>-0.2145915</v>
      </c>
      <c r="D19" s="15">
        <v>-0.2089367</v>
      </c>
      <c r="E19" s="15">
        <v>-0.2044199</v>
      </c>
      <c r="F19" s="27">
        <v>-0.1448319</v>
      </c>
      <c r="G19" s="37">
        <v>-0.201128</v>
      </c>
    </row>
    <row r="20" spans="1:7" ht="12.75" thickBot="1">
      <c r="A20" s="44" t="s">
        <v>28</v>
      </c>
      <c r="B20" s="45">
        <v>-0.005100128</v>
      </c>
      <c r="C20" s="46">
        <v>-0.002838307</v>
      </c>
      <c r="D20" s="46">
        <v>-0.001522416</v>
      </c>
      <c r="E20" s="46">
        <v>-0.007776624</v>
      </c>
      <c r="F20" s="47">
        <v>-0.007932651</v>
      </c>
      <c r="G20" s="48">
        <v>-0.004717808</v>
      </c>
    </row>
    <row r="21" spans="1:7" ht="12.75" thickTop="1">
      <c r="A21" s="6" t="s">
        <v>29</v>
      </c>
      <c r="B21" s="39">
        <v>12.06279</v>
      </c>
      <c r="C21" s="40">
        <v>18.5961</v>
      </c>
      <c r="D21" s="40">
        <v>2.022165</v>
      </c>
      <c r="E21" s="40">
        <v>-6.059855</v>
      </c>
      <c r="F21" s="41">
        <v>-39.25341</v>
      </c>
      <c r="G21" s="43">
        <v>0.003621312</v>
      </c>
    </row>
    <row r="22" spans="1:7" ht="12">
      <c r="A22" s="20" t="s">
        <v>30</v>
      </c>
      <c r="B22" s="29">
        <v>-101.5262</v>
      </c>
      <c r="C22" s="13">
        <v>-70.42257</v>
      </c>
      <c r="D22" s="13">
        <v>32.27708</v>
      </c>
      <c r="E22" s="13">
        <v>76.02924</v>
      </c>
      <c r="F22" s="25">
        <v>41.63987</v>
      </c>
      <c r="G22" s="36">
        <v>0</v>
      </c>
    </row>
    <row r="23" spans="1:7" ht="12">
      <c r="A23" s="20" t="s">
        <v>31</v>
      </c>
      <c r="B23" s="29">
        <v>1.062125</v>
      </c>
      <c r="C23" s="13">
        <v>-0.6353275</v>
      </c>
      <c r="D23" s="13">
        <v>-1.934369</v>
      </c>
      <c r="E23" s="13">
        <v>0.6532773</v>
      </c>
      <c r="F23" s="25">
        <v>7.884166</v>
      </c>
      <c r="G23" s="35">
        <v>0.7459682</v>
      </c>
    </row>
    <row r="24" spans="1:7" ht="12">
      <c r="A24" s="20" t="s">
        <v>32</v>
      </c>
      <c r="B24" s="29">
        <v>-2.478888</v>
      </c>
      <c r="C24" s="13">
        <v>-4.111168</v>
      </c>
      <c r="D24" s="13">
        <v>-3.000603</v>
      </c>
      <c r="E24" s="13">
        <v>-2.671396</v>
      </c>
      <c r="F24" s="25">
        <v>-0.7309946</v>
      </c>
      <c r="G24" s="35">
        <v>-2.809873</v>
      </c>
    </row>
    <row r="25" spans="1:7" ht="12">
      <c r="A25" s="20" t="s">
        <v>33</v>
      </c>
      <c r="B25" s="29">
        <v>-0.02867445</v>
      </c>
      <c r="C25" s="13">
        <v>-0.4758485</v>
      </c>
      <c r="D25" s="13">
        <v>-0.08069044</v>
      </c>
      <c r="E25" s="13">
        <v>0.3619703</v>
      </c>
      <c r="F25" s="25">
        <v>-0.3705513</v>
      </c>
      <c r="G25" s="35">
        <v>-0.1004399</v>
      </c>
    </row>
    <row r="26" spans="1:7" ht="12">
      <c r="A26" s="21" t="s">
        <v>34</v>
      </c>
      <c r="B26" s="31">
        <v>0.753469</v>
      </c>
      <c r="C26" s="15">
        <v>0.1897223</v>
      </c>
      <c r="D26" s="15">
        <v>0.6602333</v>
      </c>
      <c r="E26" s="15">
        <v>0.04391019</v>
      </c>
      <c r="F26" s="27">
        <v>1.532106</v>
      </c>
      <c r="G26" s="37">
        <v>0.5287323</v>
      </c>
    </row>
    <row r="27" spans="1:7" ht="12">
      <c r="A27" s="20" t="s">
        <v>35</v>
      </c>
      <c r="B27" s="29">
        <v>-0.07709319</v>
      </c>
      <c r="C27" s="13">
        <v>-0.06554664</v>
      </c>
      <c r="D27" s="13">
        <v>-0.3378677</v>
      </c>
      <c r="E27" s="13">
        <v>-0.07324202</v>
      </c>
      <c r="F27" s="25">
        <v>0.6375678</v>
      </c>
      <c r="G27" s="35">
        <v>-0.04064514</v>
      </c>
    </row>
    <row r="28" spans="1:7" ht="12">
      <c r="A28" s="20" t="s">
        <v>36</v>
      </c>
      <c r="B28" s="29">
        <v>-0.3809696</v>
      </c>
      <c r="C28" s="13">
        <v>-0.5952822</v>
      </c>
      <c r="D28" s="13">
        <v>-0.4300471</v>
      </c>
      <c r="E28" s="13">
        <v>-0.5490815</v>
      </c>
      <c r="F28" s="25">
        <v>-0.1142366</v>
      </c>
      <c r="G28" s="35">
        <v>-0.4491472</v>
      </c>
    </row>
    <row r="29" spans="1:7" ht="12">
      <c r="A29" s="20" t="s">
        <v>37</v>
      </c>
      <c r="B29" s="29">
        <v>0.08473836</v>
      </c>
      <c r="C29" s="13">
        <v>-0.1165826</v>
      </c>
      <c r="D29" s="13">
        <v>0.03972291</v>
      </c>
      <c r="E29" s="13">
        <v>-0.04048311</v>
      </c>
      <c r="F29" s="25">
        <v>-0.01074953</v>
      </c>
      <c r="G29" s="35">
        <v>-0.01740561</v>
      </c>
    </row>
    <row r="30" spans="1:7" ht="12">
      <c r="A30" s="21" t="s">
        <v>38</v>
      </c>
      <c r="B30" s="31">
        <v>0.2395913</v>
      </c>
      <c r="C30" s="15">
        <v>0.0740705</v>
      </c>
      <c r="D30" s="15">
        <v>0.05621667</v>
      </c>
      <c r="E30" s="15">
        <v>-0.003804077</v>
      </c>
      <c r="F30" s="27">
        <v>0.2833997</v>
      </c>
      <c r="G30" s="37">
        <v>0.1029525</v>
      </c>
    </row>
    <row r="31" spans="1:7" ht="12">
      <c r="A31" s="20" t="s">
        <v>39</v>
      </c>
      <c r="B31" s="29">
        <v>0.01668202</v>
      </c>
      <c r="C31" s="13">
        <v>-0.01233879</v>
      </c>
      <c r="D31" s="13">
        <v>0.0005698896</v>
      </c>
      <c r="E31" s="13">
        <v>-0.01170646</v>
      </c>
      <c r="F31" s="25">
        <v>0.02978637</v>
      </c>
      <c r="G31" s="35">
        <v>0.0007451471</v>
      </c>
    </row>
    <row r="32" spans="1:7" ht="12">
      <c r="A32" s="20" t="s">
        <v>40</v>
      </c>
      <c r="B32" s="29">
        <v>-0.02719607</v>
      </c>
      <c r="C32" s="13">
        <v>-0.03101649</v>
      </c>
      <c r="D32" s="13">
        <v>-0.02072868</v>
      </c>
      <c r="E32" s="13">
        <v>-0.05556364</v>
      </c>
      <c r="F32" s="25">
        <v>-0.01490436</v>
      </c>
      <c r="G32" s="35">
        <v>-0.03174301</v>
      </c>
    </row>
    <row r="33" spans="1:7" ht="12">
      <c r="A33" s="20" t="s">
        <v>41</v>
      </c>
      <c r="B33" s="29">
        <v>0.08128799</v>
      </c>
      <c r="C33" s="13">
        <v>0.06669777</v>
      </c>
      <c r="D33" s="13">
        <v>0.07975837</v>
      </c>
      <c r="E33" s="13">
        <v>0.07479497</v>
      </c>
      <c r="F33" s="25">
        <v>0.05996899</v>
      </c>
      <c r="G33" s="35">
        <v>0.073</v>
      </c>
    </row>
    <row r="34" spans="1:7" ht="12">
      <c r="A34" s="21" t="s">
        <v>42</v>
      </c>
      <c r="B34" s="31">
        <v>0.02925278</v>
      </c>
      <c r="C34" s="15">
        <v>0.02321893</v>
      </c>
      <c r="D34" s="15">
        <v>0.005238909</v>
      </c>
      <c r="E34" s="15">
        <v>-0.00356804</v>
      </c>
      <c r="F34" s="27">
        <v>-0.03219995</v>
      </c>
      <c r="G34" s="37">
        <v>0.005916931</v>
      </c>
    </row>
    <row r="35" spans="1:7" ht="12.75" thickBot="1">
      <c r="A35" s="22" t="s">
        <v>43</v>
      </c>
      <c r="B35" s="32">
        <v>0.004253514</v>
      </c>
      <c r="C35" s="16">
        <v>-0.001732474</v>
      </c>
      <c r="D35" s="16">
        <v>0.002387815</v>
      </c>
      <c r="E35" s="16">
        <v>-0.0009011976</v>
      </c>
      <c r="F35" s="28">
        <v>0.003708058</v>
      </c>
      <c r="G35" s="38">
        <v>0.001051553</v>
      </c>
    </row>
    <row r="36" spans="1:7" ht="12">
      <c r="A36" s="4" t="s">
        <v>44</v>
      </c>
      <c r="B36" s="3">
        <v>24.86878</v>
      </c>
      <c r="C36" s="3">
        <v>24.87183</v>
      </c>
      <c r="D36" s="3">
        <v>24.88709</v>
      </c>
      <c r="E36" s="3">
        <v>24.89014</v>
      </c>
      <c r="F36" s="3">
        <v>24.9054</v>
      </c>
      <c r="G36" s="3"/>
    </row>
    <row r="37" spans="1:6" ht="12">
      <c r="A37" s="4" t="s">
        <v>45</v>
      </c>
      <c r="B37" s="2">
        <v>-0.3601074</v>
      </c>
      <c r="C37" s="2">
        <v>-0.3041585</v>
      </c>
      <c r="D37" s="2">
        <v>-0.2761841</v>
      </c>
      <c r="E37" s="2">
        <v>-0.25177</v>
      </c>
      <c r="F37" s="2">
        <v>-0.2380371</v>
      </c>
    </row>
    <row r="38" spans="1:7" ht="12">
      <c r="A38" s="4" t="s">
        <v>53</v>
      </c>
      <c r="B38" s="2">
        <v>-0.0001171187</v>
      </c>
      <c r="C38" s="2">
        <v>4.747032E-05</v>
      </c>
      <c r="D38" s="2">
        <v>-5.869004E-05</v>
      </c>
      <c r="E38" s="2">
        <v>6.160366E-05</v>
      </c>
      <c r="F38" s="2">
        <v>3.711372E-05</v>
      </c>
      <c r="G38" s="2">
        <v>0.0001443239</v>
      </c>
    </row>
    <row r="39" spans="1:7" ht="12.75" thickBot="1">
      <c r="A39" s="4" t="s">
        <v>54</v>
      </c>
      <c r="B39" s="2">
        <v>-2.169581E-05</v>
      </c>
      <c r="C39" s="2">
        <v>-3.127907E-05</v>
      </c>
      <c r="D39" s="2">
        <v>0</v>
      </c>
      <c r="E39" s="2">
        <v>0</v>
      </c>
      <c r="F39" s="2">
        <v>6.657626E-05</v>
      </c>
      <c r="G39" s="2">
        <v>0.0007140363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3.117218</v>
      </c>
      <c r="F40" s="17" t="s">
        <v>48</v>
      </c>
      <c r="G40" s="8">
        <v>54.930071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0.003747</v>
      </c>
      <c r="D4">
        <v>0.003746</v>
      </c>
      <c r="E4">
        <v>0.003747</v>
      </c>
      <c r="F4">
        <v>0.002081</v>
      </c>
      <c r="G4">
        <v>0.011679</v>
      </c>
    </row>
    <row r="5" spans="1:7" ht="12.75">
      <c r="A5" t="s">
        <v>13</v>
      </c>
      <c r="B5">
        <v>-5.076133</v>
      </c>
      <c r="C5">
        <v>-3.52107</v>
      </c>
      <c r="D5">
        <v>1.613848</v>
      </c>
      <c r="E5">
        <v>3.801389</v>
      </c>
      <c r="F5">
        <v>2.081981</v>
      </c>
      <c r="G5">
        <v>5.01823</v>
      </c>
    </row>
    <row r="6" spans="1:7" ht="12.75">
      <c r="A6" t="s">
        <v>14</v>
      </c>
      <c r="B6" s="49">
        <v>69.02292</v>
      </c>
      <c r="C6" s="49">
        <v>-27.79415</v>
      </c>
      <c r="D6" s="49">
        <v>34.51739</v>
      </c>
      <c r="E6" s="49">
        <v>-36.19347</v>
      </c>
      <c r="F6" s="49">
        <v>-21.66853</v>
      </c>
      <c r="G6" s="49">
        <v>0.001110939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-0.3155459</v>
      </c>
      <c r="C8" s="49">
        <v>-0.9485493</v>
      </c>
      <c r="D8" s="49">
        <v>0.4154839</v>
      </c>
      <c r="E8" s="49">
        <v>0.9641225</v>
      </c>
      <c r="F8" s="49">
        <v>-5.459077</v>
      </c>
      <c r="G8" s="49">
        <v>-0.6712016</v>
      </c>
    </row>
    <row r="9" spans="1:7" ht="12.75">
      <c r="A9" t="s">
        <v>17</v>
      </c>
      <c r="B9" s="49">
        <v>-1.348087</v>
      </c>
      <c r="C9" s="49">
        <v>-0.1919264</v>
      </c>
      <c r="D9" s="49">
        <v>-0.3607932</v>
      </c>
      <c r="E9" s="49">
        <v>-0.008479396</v>
      </c>
      <c r="F9" s="49">
        <v>-0.8750548</v>
      </c>
      <c r="G9" s="49">
        <v>-0.446954</v>
      </c>
    </row>
    <row r="10" spans="1:7" ht="12.75">
      <c r="A10" t="s">
        <v>18</v>
      </c>
      <c r="B10" s="49">
        <v>-0.2040328</v>
      </c>
      <c r="C10" s="49">
        <v>0.5416325</v>
      </c>
      <c r="D10" s="49">
        <v>-0.077529</v>
      </c>
      <c r="E10" s="49">
        <v>0.1359258</v>
      </c>
      <c r="F10" s="49">
        <v>-0.915402</v>
      </c>
      <c r="G10" s="49">
        <v>-0.007456773</v>
      </c>
    </row>
    <row r="11" spans="1:7" ht="12.75">
      <c r="A11" t="s">
        <v>19</v>
      </c>
      <c r="B11" s="49">
        <v>3.641876</v>
      </c>
      <c r="C11" s="49">
        <v>2.896441</v>
      </c>
      <c r="D11" s="49">
        <v>2.654593</v>
      </c>
      <c r="E11" s="49">
        <v>2.174579</v>
      </c>
      <c r="F11" s="49">
        <v>13.46154</v>
      </c>
      <c r="G11" s="49">
        <v>4.183817</v>
      </c>
    </row>
    <row r="12" spans="1:7" ht="12.75">
      <c r="A12" t="s">
        <v>20</v>
      </c>
      <c r="B12" s="49">
        <v>0.2179065</v>
      </c>
      <c r="C12" s="49">
        <v>0.1420912</v>
      </c>
      <c r="D12" s="49">
        <v>0.1659513</v>
      </c>
      <c r="E12" s="49">
        <v>0.333724</v>
      </c>
      <c r="F12" s="49">
        <v>-0.378172</v>
      </c>
      <c r="G12" s="49">
        <v>0.1354081</v>
      </c>
    </row>
    <row r="13" spans="1:7" ht="12.75">
      <c r="A13" t="s">
        <v>21</v>
      </c>
      <c r="B13" s="49">
        <v>0.04560409</v>
      </c>
      <c r="C13" s="49">
        <v>0.04797889</v>
      </c>
      <c r="D13" s="49">
        <v>0.02787459</v>
      </c>
      <c r="E13" s="49">
        <v>0.06181254</v>
      </c>
      <c r="F13" s="49">
        <v>-0.2562921</v>
      </c>
      <c r="G13" s="49">
        <v>0.005482969</v>
      </c>
    </row>
    <row r="14" spans="1:7" ht="12.75">
      <c r="A14" t="s">
        <v>22</v>
      </c>
      <c r="B14" s="49">
        <v>-0.03558921</v>
      </c>
      <c r="C14" s="49">
        <v>0.0486525</v>
      </c>
      <c r="D14" s="49">
        <v>-0.1520764</v>
      </c>
      <c r="E14" s="49">
        <v>0.01224859</v>
      </c>
      <c r="F14" s="49">
        <v>0.1217387</v>
      </c>
      <c r="G14" s="49">
        <v>-0.01081633</v>
      </c>
    </row>
    <row r="15" spans="1:7" ht="12.75">
      <c r="A15" t="s">
        <v>23</v>
      </c>
      <c r="B15" s="49">
        <v>-0.3112419</v>
      </c>
      <c r="C15" s="49">
        <v>-0.04276958</v>
      </c>
      <c r="D15" s="49">
        <v>-0.05580203</v>
      </c>
      <c r="E15" s="49">
        <v>-0.1246622</v>
      </c>
      <c r="F15" s="49">
        <v>-0.3870408</v>
      </c>
      <c r="G15" s="49">
        <v>-0.1504472</v>
      </c>
    </row>
    <row r="16" spans="1:7" ht="12.75">
      <c r="A16" t="s">
        <v>24</v>
      </c>
      <c r="B16" s="49">
        <v>-0.01561845</v>
      </c>
      <c r="C16" s="49">
        <v>0.02292154</v>
      </c>
      <c r="D16" s="49">
        <v>0.03516597</v>
      </c>
      <c r="E16" s="49">
        <v>-0.007851375</v>
      </c>
      <c r="F16" s="49">
        <v>-0.06844612</v>
      </c>
      <c r="G16" s="49">
        <v>0.0006803235</v>
      </c>
    </row>
    <row r="17" spans="1:7" ht="12.75">
      <c r="A17" t="s">
        <v>25</v>
      </c>
      <c r="B17" s="49">
        <v>-0.02374287</v>
      </c>
      <c r="C17" s="49">
        <v>-0.0309213</v>
      </c>
      <c r="D17" s="49">
        <v>-0.02889264</v>
      </c>
      <c r="E17" s="49">
        <v>-0.01067003</v>
      </c>
      <c r="F17" s="49">
        <v>-0.02325891</v>
      </c>
      <c r="G17" s="49">
        <v>-0.02349819</v>
      </c>
    </row>
    <row r="18" spans="1:7" ht="12.75">
      <c r="A18" t="s">
        <v>26</v>
      </c>
      <c r="B18" s="49">
        <v>0.01669532</v>
      </c>
      <c r="C18" s="49">
        <v>0.02843578</v>
      </c>
      <c r="D18" s="49">
        <v>-0.005616762</v>
      </c>
      <c r="E18" s="49">
        <v>0.008580357</v>
      </c>
      <c r="F18" s="49">
        <v>-0.007911645</v>
      </c>
      <c r="G18" s="49">
        <v>0.00891238</v>
      </c>
    </row>
    <row r="19" spans="1:7" ht="12.75">
      <c r="A19" t="s">
        <v>27</v>
      </c>
      <c r="B19" s="49">
        <v>-0.2122634</v>
      </c>
      <c r="C19" s="49">
        <v>-0.2145915</v>
      </c>
      <c r="D19" s="49">
        <v>-0.2089367</v>
      </c>
      <c r="E19" s="49">
        <v>-0.2044199</v>
      </c>
      <c r="F19" s="49">
        <v>-0.1448319</v>
      </c>
      <c r="G19" s="49">
        <v>-0.201128</v>
      </c>
    </row>
    <row r="20" spans="1:7" ht="12.75">
      <c r="A20" t="s">
        <v>28</v>
      </c>
      <c r="B20" s="49">
        <v>-0.005100128</v>
      </c>
      <c r="C20" s="49">
        <v>-0.002838307</v>
      </c>
      <c r="D20" s="49">
        <v>-0.001522416</v>
      </c>
      <c r="E20" s="49">
        <v>-0.007776624</v>
      </c>
      <c r="F20" s="49">
        <v>-0.007932651</v>
      </c>
      <c r="G20" s="49">
        <v>-0.004717808</v>
      </c>
    </row>
    <row r="21" spans="1:7" ht="12.75">
      <c r="A21" t="s">
        <v>29</v>
      </c>
      <c r="B21" s="49">
        <v>12.06279</v>
      </c>
      <c r="C21" s="49">
        <v>18.5961</v>
      </c>
      <c r="D21" s="49">
        <v>2.022165</v>
      </c>
      <c r="E21" s="49">
        <v>-6.059855</v>
      </c>
      <c r="F21" s="49">
        <v>-39.25341</v>
      </c>
      <c r="G21" s="49">
        <v>0.003621312</v>
      </c>
    </row>
    <row r="22" spans="1:7" ht="12.75">
      <c r="A22" t="s">
        <v>30</v>
      </c>
      <c r="B22" s="49">
        <v>-101.5262</v>
      </c>
      <c r="C22" s="49">
        <v>-70.42257</v>
      </c>
      <c r="D22" s="49">
        <v>32.27708</v>
      </c>
      <c r="E22" s="49">
        <v>76.02924</v>
      </c>
      <c r="F22" s="49">
        <v>41.63987</v>
      </c>
      <c r="G22" s="49">
        <v>0</v>
      </c>
    </row>
    <row r="23" spans="1:7" ht="12.75">
      <c r="A23" t="s">
        <v>31</v>
      </c>
      <c r="B23" s="49">
        <v>1.062125</v>
      </c>
      <c r="C23" s="49">
        <v>-0.6353275</v>
      </c>
      <c r="D23" s="49">
        <v>-1.934369</v>
      </c>
      <c r="E23" s="49">
        <v>0.6532773</v>
      </c>
      <c r="F23" s="49">
        <v>7.884166</v>
      </c>
      <c r="G23" s="49">
        <v>0.7459682</v>
      </c>
    </row>
    <row r="24" spans="1:7" ht="12.75">
      <c r="A24" t="s">
        <v>32</v>
      </c>
      <c r="B24" s="49">
        <v>-2.478888</v>
      </c>
      <c r="C24" s="49">
        <v>-4.111168</v>
      </c>
      <c r="D24" s="49">
        <v>-3.000603</v>
      </c>
      <c r="E24" s="49">
        <v>-2.671396</v>
      </c>
      <c r="F24" s="49">
        <v>-0.7309946</v>
      </c>
      <c r="G24" s="49">
        <v>-2.809873</v>
      </c>
    </row>
    <row r="25" spans="1:7" ht="12.75">
      <c r="A25" t="s">
        <v>33</v>
      </c>
      <c r="B25" s="49">
        <v>-0.02867445</v>
      </c>
      <c r="C25" s="49">
        <v>-0.4758485</v>
      </c>
      <c r="D25" s="49">
        <v>-0.08069044</v>
      </c>
      <c r="E25" s="49">
        <v>0.3619703</v>
      </c>
      <c r="F25" s="49">
        <v>-0.3705513</v>
      </c>
      <c r="G25" s="49">
        <v>-0.1004399</v>
      </c>
    </row>
    <row r="26" spans="1:7" ht="12.75">
      <c r="A26" t="s">
        <v>34</v>
      </c>
      <c r="B26" s="49">
        <v>0.753469</v>
      </c>
      <c r="C26" s="49">
        <v>0.1897223</v>
      </c>
      <c r="D26" s="49">
        <v>0.6602333</v>
      </c>
      <c r="E26" s="49">
        <v>0.04391019</v>
      </c>
      <c r="F26" s="49">
        <v>1.532106</v>
      </c>
      <c r="G26" s="49">
        <v>0.5287323</v>
      </c>
    </row>
    <row r="27" spans="1:7" ht="12.75">
      <c r="A27" t="s">
        <v>35</v>
      </c>
      <c r="B27" s="49">
        <v>-0.07709319</v>
      </c>
      <c r="C27" s="49">
        <v>-0.06554664</v>
      </c>
      <c r="D27" s="49">
        <v>-0.3378677</v>
      </c>
      <c r="E27" s="49">
        <v>-0.07324202</v>
      </c>
      <c r="F27" s="49">
        <v>0.6375678</v>
      </c>
      <c r="G27" s="49">
        <v>-0.04064514</v>
      </c>
    </row>
    <row r="28" spans="1:7" ht="12.75">
      <c r="A28" t="s">
        <v>36</v>
      </c>
      <c r="B28" s="49">
        <v>-0.3809696</v>
      </c>
      <c r="C28" s="49">
        <v>-0.5952822</v>
      </c>
      <c r="D28" s="49">
        <v>-0.4300471</v>
      </c>
      <c r="E28" s="49">
        <v>-0.5490815</v>
      </c>
      <c r="F28" s="49">
        <v>-0.1142366</v>
      </c>
      <c r="G28" s="49">
        <v>-0.4491472</v>
      </c>
    </row>
    <row r="29" spans="1:7" ht="12.75">
      <c r="A29" t="s">
        <v>37</v>
      </c>
      <c r="B29" s="49">
        <v>0.08473836</v>
      </c>
      <c r="C29" s="49">
        <v>-0.1165826</v>
      </c>
      <c r="D29" s="49">
        <v>0.03972291</v>
      </c>
      <c r="E29" s="49">
        <v>-0.04048311</v>
      </c>
      <c r="F29" s="49">
        <v>-0.01074953</v>
      </c>
      <c r="G29" s="49">
        <v>-0.01740561</v>
      </c>
    </row>
    <row r="30" spans="1:7" ht="12.75">
      <c r="A30" t="s">
        <v>38</v>
      </c>
      <c r="B30" s="49">
        <v>0.2395913</v>
      </c>
      <c r="C30" s="49">
        <v>0.0740705</v>
      </c>
      <c r="D30" s="49">
        <v>0.05621667</v>
      </c>
      <c r="E30" s="49">
        <v>-0.003804077</v>
      </c>
      <c r="F30" s="49">
        <v>0.2833997</v>
      </c>
      <c r="G30" s="49">
        <v>0.1029525</v>
      </c>
    </row>
    <row r="31" spans="1:7" ht="12.75">
      <c r="A31" t="s">
        <v>39</v>
      </c>
      <c r="B31" s="49">
        <v>0.01668202</v>
      </c>
      <c r="C31" s="49">
        <v>-0.01233879</v>
      </c>
      <c r="D31" s="49">
        <v>0.0005698896</v>
      </c>
      <c r="E31" s="49">
        <v>-0.01170646</v>
      </c>
      <c r="F31" s="49">
        <v>0.02978637</v>
      </c>
      <c r="G31" s="49">
        <v>0.0007451471</v>
      </c>
    </row>
    <row r="32" spans="1:7" ht="12.75">
      <c r="A32" t="s">
        <v>40</v>
      </c>
      <c r="B32" s="49">
        <v>-0.02719607</v>
      </c>
      <c r="C32" s="49">
        <v>-0.03101649</v>
      </c>
      <c r="D32" s="49">
        <v>-0.02072868</v>
      </c>
      <c r="E32" s="49">
        <v>-0.05556364</v>
      </c>
      <c r="F32" s="49">
        <v>-0.01490436</v>
      </c>
      <c r="G32" s="49">
        <v>-0.03174301</v>
      </c>
    </row>
    <row r="33" spans="1:7" ht="12.75">
      <c r="A33" t="s">
        <v>41</v>
      </c>
      <c r="B33" s="49">
        <v>0.08128799</v>
      </c>
      <c r="C33" s="49">
        <v>0.06669777</v>
      </c>
      <c r="D33" s="49">
        <v>0.07975837</v>
      </c>
      <c r="E33" s="49">
        <v>0.07479497</v>
      </c>
      <c r="F33" s="49">
        <v>0.05996899</v>
      </c>
      <c r="G33" s="49">
        <v>0.073</v>
      </c>
    </row>
    <row r="34" spans="1:7" ht="12.75">
      <c r="A34" t="s">
        <v>42</v>
      </c>
      <c r="B34" s="49">
        <v>0.02925278</v>
      </c>
      <c r="C34" s="49">
        <v>0.02321893</v>
      </c>
      <c r="D34" s="49">
        <v>0.005238909</v>
      </c>
      <c r="E34" s="49">
        <v>-0.00356804</v>
      </c>
      <c r="F34" s="49">
        <v>-0.03219995</v>
      </c>
      <c r="G34" s="49">
        <v>0.005916931</v>
      </c>
    </row>
    <row r="35" spans="1:7" ht="12.75">
      <c r="A35" t="s">
        <v>43</v>
      </c>
      <c r="B35" s="49">
        <v>0.004253514</v>
      </c>
      <c r="C35" s="49">
        <v>-0.001732474</v>
      </c>
      <c r="D35" s="49">
        <v>0.002387815</v>
      </c>
      <c r="E35" s="49">
        <v>-0.0009011976</v>
      </c>
      <c r="F35" s="49">
        <v>0.003708058</v>
      </c>
      <c r="G35" s="49">
        <v>0.001051553</v>
      </c>
    </row>
    <row r="36" spans="1:6" ht="12.75">
      <c r="A36" t="s">
        <v>44</v>
      </c>
      <c r="B36" s="49">
        <v>24.86878</v>
      </c>
      <c r="C36" s="49">
        <v>24.87183</v>
      </c>
      <c r="D36" s="49">
        <v>24.88709</v>
      </c>
      <c r="E36" s="49">
        <v>24.89014</v>
      </c>
      <c r="F36" s="49">
        <v>24.9054</v>
      </c>
    </row>
    <row r="37" spans="1:6" ht="12.75">
      <c r="A37" t="s">
        <v>45</v>
      </c>
      <c r="B37" s="49">
        <v>-0.3601074</v>
      </c>
      <c r="C37" s="49">
        <v>-0.3041585</v>
      </c>
      <c r="D37" s="49">
        <v>-0.2761841</v>
      </c>
      <c r="E37" s="49">
        <v>-0.25177</v>
      </c>
      <c r="F37" s="49">
        <v>-0.2380371</v>
      </c>
    </row>
    <row r="38" spans="1:7" ht="12.75">
      <c r="A38" t="s">
        <v>55</v>
      </c>
      <c r="B38" s="49">
        <v>-0.0001171187</v>
      </c>
      <c r="C38" s="49">
        <v>4.747032E-05</v>
      </c>
      <c r="D38" s="49">
        <v>-5.869004E-05</v>
      </c>
      <c r="E38" s="49">
        <v>6.160366E-05</v>
      </c>
      <c r="F38" s="49">
        <v>3.711372E-05</v>
      </c>
      <c r="G38" s="49">
        <v>0.0001443239</v>
      </c>
    </row>
    <row r="39" spans="1:7" ht="12.75">
      <c r="A39" t="s">
        <v>56</v>
      </c>
      <c r="B39" s="49">
        <v>-2.169581E-05</v>
      </c>
      <c r="C39" s="49">
        <v>-3.127907E-05</v>
      </c>
      <c r="D39" s="49">
        <v>0</v>
      </c>
      <c r="E39" s="49">
        <v>0</v>
      </c>
      <c r="F39" s="49">
        <v>6.657626E-05</v>
      </c>
      <c r="G39" s="49">
        <v>0.0007140363</v>
      </c>
    </row>
    <row r="40" spans="2:7" ht="12.75">
      <c r="B40" t="s">
        <v>46</v>
      </c>
      <c r="C40">
        <v>-0.003747</v>
      </c>
      <c r="D40" t="s">
        <v>47</v>
      </c>
      <c r="E40">
        <v>3.117218</v>
      </c>
      <c r="F40" t="s">
        <v>48</v>
      </c>
      <c r="G40">
        <v>54.930071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-0.00011711869474027562</v>
      </c>
      <c r="C50">
        <f>-0.017/(C7*C7+C22*C22)*(C21*C22+C6*C7)</f>
        <v>4.7470330261875225E-05</v>
      </c>
      <c r="D50">
        <f>-0.017/(D7*D7+D22*D22)*(D21*D22+D6*D7)</f>
        <v>-5.869004739013118E-05</v>
      </c>
      <c r="E50">
        <f>-0.017/(E7*E7+E22*E22)*(E21*E22+E6*E7)</f>
        <v>6.160366148295088E-05</v>
      </c>
      <c r="F50">
        <f>-0.017/(F7*F7+F22*F22)*(F21*F22+F6*F7)</f>
        <v>3.711372366423093E-05</v>
      </c>
      <c r="G50">
        <f>(B50*B$4+C50*C$4+D50*D$4+E50*E$4+F50*F$4)/SUM(B$4:F$4)</f>
        <v>1.3453936084207494E-07</v>
      </c>
    </row>
    <row r="51" spans="1:7" ht="12.75">
      <c r="A51" t="s">
        <v>59</v>
      </c>
      <c r="B51">
        <f>-0.017/(B7*B7+B22*B22)*(B21*B7-B6*B22)</f>
        <v>-2.169580460259402E-05</v>
      </c>
      <c r="C51">
        <f>-0.017/(C7*C7+C22*C22)*(C21*C7-C6*C22)</f>
        <v>-3.1279071734421E-05</v>
      </c>
      <c r="D51">
        <f>-0.017/(D7*D7+D22*D22)*(D21*D7-D6*D22)</f>
        <v>-3.248246164518495E-06</v>
      </c>
      <c r="E51">
        <f>-0.017/(E7*E7+E22*E22)*(E21*E7-E6*E22)</f>
        <v>9.833385543623398E-06</v>
      </c>
      <c r="F51">
        <f>-0.017/(F7*F7+F22*F22)*(F21*F7-F6*F22)</f>
        <v>6.657625593714056E-05</v>
      </c>
      <c r="G51">
        <f>(B51*B$4+C51*C$4+D51*D$4+E51*E$4+F51*F$4)/SUM(B$4:F$4)</f>
        <v>-1.850447035802446E-07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10000.007058821224</v>
      </c>
      <c r="C62">
        <f>C7+(2/0.017)*(C8*C50-C23*C51)</f>
        <v>9999.992364658472</v>
      </c>
      <c r="D62">
        <f>D7+(2/0.017)*(D8*D50-D23*D51)</f>
        <v>9999.996391991004</v>
      </c>
      <c r="E62">
        <f>E7+(2/0.017)*(E8*E50-E23*E51)</f>
        <v>10000.006231711595</v>
      </c>
      <c r="F62">
        <f>F7+(2/0.017)*(F8*F50-F23*F51)</f>
        <v>9999.914411184858</v>
      </c>
    </row>
    <row r="63" spans="1:6" ht="12.75">
      <c r="A63" t="s">
        <v>67</v>
      </c>
      <c r="B63">
        <f>B8+(3/0.017)*(B9*B50-B24*B51)</f>
        <v>-0.29717447879589076</v>
      </c>
      <c r="C63">
        <f>C8+(3/0.017)*(C9*C50-C24*C51)</f>
        <v>-0.9728500638314522</v>
      </c>
      <c r="D63">
        <f>D8+(3/0.017)*(D9*D50-D24*D51)</f>
        <v>0.41750065402706665</v>
      </c>
      <c r="E63">
        <f>E8+(3/0.017)*(E9*E50-E24*E51)</f>
        <v>0.968666000876517</v>
      </c>
      <c r="F63">
        <f>F8+(3/0.017)*(F9*F50-F24*F51)</f>
        <v>-5.456219880904704</v>
      </c>
    </row>
    <row r="64" spans="1:6" ht="12.75">
      <c r="A64" t="s">
        <v>68</v>
      </c>
      <c r="B64">
        <f>B9+(4/0.017)*(B10*B50-B25*B51)</f>
        <v>-1.342610778833902</v>
      </c>
      <c r="C64">
        <f>C9+(4/0.017)*(C10*C50-C25*C51)</f>
        <v>-0.18937878252015328</v>
      </c>
      <c r="D64">
        <f>D9+(4/0.017)*(D10*D50-D25*D51)</f>
        <v>-0.3597842404066197</v>
      </c>
      <c r="E64">
        <f>E9+(4/0.017)*(E10*E50-E25*E51)</f>
        <v>-0.007346658716527468</v>
      </c>
      <c r="F64">
        <f>F9+(4/0.017)*(F10*F50-F25*F51)</f>
        <v>-0.8772439902783633</v>
      </c>
    </row>
    <row r="65" spans="1:6" ht="12.75">
      <c r="A65" t="s">
        <v>69</v>
      </c>
      <c r="B65">
        <f>B10+(5/0.017)*(B11*B50-B26*B51)</f>
        <v>-0.324675343331713</v>
      </c>
      <c r="C65">
        <f>C10+(5/0.017)*(C11*C50-C26*C51)</f>
        <v>0.5838176024368692</v>
      </c>
      <c r="D65">
        <f>D10+(5/0.017)*(D11*D50-D26*D51)</f>
        <v>-0.12272123196679358</v>
      </c>
      <c r="E65">
        <f>E10+(5/0.017)*(E11*E50-E26*E51)</f>
        <v>0.1751994008106971</v>
      </c>
      <c r="F65">
        <f>F10+(5/0.017)*(F11*F50-F26*F51)</f>
        <v>-0.7984590604481876</v>
      </c>
    </row>
    <row r="66" spans="1:6" ht="12.75">
      <c r="A66" t="s">
        <v>70</v>
      </c>
      <c r="B66">
        <f>B11+(6/0.017)*(B12*B50-B27*B51)</f>
        <v>3.632278285773464</v>
      </c>
      <c r="C66">
        <f>C11+(6/0.017)*(C12*C50-C27*C51)</f>
        <v>2.8980980158129865</v>
      </c>
      <c r="D66">
        <f>D11+(6/0.017)*(D12*D50-D27*D51)</f>
        <v>2.65076811748632</v>
      </c>
      <c r="E66">
        <f>E11+(6/0.017)*(E12*E50-E27*E51)</f>
        <v>2.1820891778866085</v>
      </c>
      <c r="F66">
        <f>F11+(6/0.017)*(F12*F50-F27*F51)</f>
        <v>13.441605088893306</v>
      </c>
    </row>
    <row r="67" spans="1:6" ht="12.75">
      <c r="A67" t="s">
        <v>71</v>
      </c>
      <c r="B67">
        <f>B12+(7/0.017)*(B13*B50-B28*B51)</f>
        <v>0.21230380973663382</v>
      </c>
      <c r="C67">
        <f>C12+(7/0.017)*(C13*C50-C28*C51)</f>
        <v>0.13536201728383057</v>
      </c>
      <c r="D67">
        <f>D12+(7/0.017)*(D13*D50-D28*D51)</f>
        <v>0.1647024753553809</v>
      </c>
      <c r="E67">
        <f>E12+(7/0.017)*(E13*E50-E28*E51)</f>
        <v>0.3375152036539722</v>
      </c>
      <c r="F67">
        <f>F12+(7/0.017)*(F13*F50-F28*F51)</f>
        <v>-0.378957033141421</v>
      </c>
    </row>
    <row r="68" spans="1:6" ht="12.75">
      <c r="A68" t="s">
        <v>72</v>
      </c>
      <c r="B68">
        <f>B13+(8/0.017)*(B14*B50-B29*B51)</f>
        <v>0.04843073881079615</v>
      </c>
      <c r="C68">
        <f>C13+(8/0.017)*(C14*C50-C29*C51)</f>
        <v>0.04734969222808498</v>
      </c>
      <c r="D68">
        <f>D13+(8/0.017)*(D14*D50-D29*D51)</f>
        <v>0.032135484547280734</v>
      </c>
      <c r="E68">
        <f>E13+(8/0.017)*(E14*E50-E29*E51)</f>
        <v>0.06235496071559453</v>
      </c>
      <c r="F68">
        <f>F13+(8/0.017)*(F14*F50-F29*F51)</f>
        <v>-0.253829116502811</v>
      </c>
    </row>
    <row r="69" spans="1:6" ht="12.75">
      <c r="A69" t="s">
        <v>73</v>
      </c>
      <c r="B69">
        <f>B14+(9/0.017)*(B15*B50-B30*B51)</f>
        <v>-0.013539013532242128</v>
      </c>
      <c r="C69">
        <f>C14+(9/0.017)*(C15*C50-C30*C51)</f>
        <v>0.04880421373860498</v>
      </c>
      <c r="D69">
        <f>D14+(9/0.017)*(D15*D50-D30*D51)</f>
        <v>-0.1502458903346544</v>
      </c>
      <c r="E69">
        <f>E14+(9/0.017)*(E15*E50-E30*E51)</f>
        <v>0.008202697699136965</v>
      </c>
      <c r="F69">
        <f>F14+(9/0.017)*(F15*F50-F30*F51)</f>
        <v>0.10414517374592791</v>
      </c>
    </row>
    <row r="70" spans="1:6" ht="12.75">
      <c r="A70" t="s">
        <v>74</v>
      </c>
      <c r="B70">
        <f>B15+(10/0.017)*(B16*B50-B31*B51)</f>
        <v>-0.3099529927504925</v>
      </c>
      <c r="C70">
        <f>C15+(10/0.017)*(C16*C50-C31*C51)</f>
        <v>-0.0423565522491854</v>
      </c>
      <c r="D70">
        <f>D15+(10/0.017)*(D16*D50-D31*D51)</f>
        <v>-0.057014995473007375</v>
      </c>
      <c r="E70">
        <f>E15+(10/0.017)*(E16*E50-E31*E51)</f>
        <v>-0.12487899959596747</v>
      </c>
      <c r="F70">
        <f>F15+(10/0.017)*(F16*F50-F31*F51)</f>
        <v>-0.3897015972800748</v>
      </c>
    </row>
    <row r="71" spans="1:6" ht="12.75">
      <c r="A71" t="s">
        <v>75</v>
      </c>
      <c r="B71">
        <f>B16+(11/0.017)*(B17*B50-B32*B51)</f>
        <v>-0.01420094255563498</v>
      </c>
      <c r="C71">
        <f>C16+(11/0.017)*(C17*C50-C32*C51)</f>
        <v>0.021344003251373457</v>
      </c>
      <c r="D71">
        <f>D16+(11/0.017)*(D17*D50-D32*D51)</f>
        <v>0.03621962671239559</v>
      </c>
      <c r="E71">
        <f>E16+(11/0.017)*(E17*E50-E32*E51)</f>
        <v>-0.007923155967050835</v>
      </c>
      <c r="F71">
        <f>F16+(11/0.017)*(F17*F50-F32*F51)</f>
        <v>-0.06836261594105007</v>
      </c>
    </row>
    <row r="72" spans="1:6" ht="12.75">
      <c r="A72" t="s">
        <v>76</v>
      </c>
      <c r="B72">
        <f>B17+(12/0.017)*(B18*B50-B33*B51)</f>
        <v>-0.023878205815830778</v>
      </c>
      <c r="C72">
        <f>C17+(12/0.017)*(C18*C50-C33*C51)</f>
        <v>-0.02849581750573416</v>
      </c>
      <c r="D72">
        <f>D17+(12/0.017)*(D18*D50-D33*D51)</f>
        <v>-0.028477070931247177</v>
      </c>
      <c r="E72">
        <f>E17+(12/0.017)*(E18*E50-E33*E51)</f>
        <v>-0.010816081554378503</v>
      </c>
      <c r="F72">
        <f>F17+(12/0.017)*(F18*F50-F33*F51)</f>
        <v>-0.0262844215996174</v>
      </c>
    </row>
    <row r="73" spans="1:6" ht="12.75">
      <c r="A73" t="s">
        <v>77</v>
      </c>
      <c r="B73">
        <f>B18+(13/0.017)*(B19*B50-B34*B51)</f>
        <v>0.03619124790148494</v>
      </c>
      <c r="C73">
        <f>C18+(13/0.017)*(C19*C50-C34*C51)</f>
        <v>0.021201308447575232</v>
      </c>
      <c r="D73">
        <f>D18+(13/0.017)*(D19*D50-D34*D51)</f>
        <v>0.003773460775167101</v>
      </c>
      <c r="E73">
        <f>E18+(13/0.017)*(E19*E50-E34*E51)</f>
        <v>-0.0010227647230180454</v>
      </c>
      <c r="F73">
        <f>F18+(13/0.017)*(F19*F50-F34*F51)</f>
        <v>-0.010382791295648893</v>
      </c>
    </row>
    <row r="74" spans="1:6" ht="12.75">
      <c r="A74" t="s">
        <v>78</v>
      </c>
      <c r="B74">
        <f>B19+(14/0.017)*(B20*B50-B35*B51)</f>
        <v>-0.2116954910351874</v>
      </c>
      <c r="C74">
        <f>C19+(14/0.017)*(C20*C50-C35*C51)</f>
        <v>-0.21474708574639884</v>
      </c>
      <c r="D74">
        <f>D19+(14/0.017)*(D20*D50-D35*D51)</f>
        <v>-0.20885672962979768</v>
      </c>
      <c r="E74">
        <f>E19+(14/0.017)*(E20*E50-E35*E51)</f>
        <v>-0.20480712903793774</v>
      </c>
      <c r="F74">
        <f>F19+(14/0.017)*(F20*F50-F35*F51)</f>
        <v>-0.14527765904106305</v>
      </c>
    </row>
    <row r="75" spans="1:6" ht="12.75">
      <c r="A75" t="s">
        <v>79</v>
      </c>
      <c r="B75" s="49">
        <f>B20</f>
        <v>-0.005100128</v>
      </c>
      <c r="C75" s="49">
        <f>C20</f>
        <v>-0.002838307</v>
      </c>
      <c r="D75" s="49">
        <f>D20</f>
        <v>-0.001522416</v>
      </c>
      <c r="E75" s="49">
        <f>E20</f>
        <v>-0.007776624</v>
      </c>
      <c r="F75" s="49">
        <f>F20</f>
        <v>-0.007932651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-101.54002925546605</v>
      </c>
      <c r="C82">
        <f>C22+(2/0.017)*(C8*C51+C23*C50)</f>
        <v>-70.4226275840766</v>
      </c>
      <c r="D82">
        <f>D22+(2/0.017)*(D8*D51+D23*D50)</f>
        <v>32.29027748403475</v>
      </c>
      <c r="E82">
        <f>E22+(2/0.017)*(E8*E51+E23*E50)</f>
        <v>76.03508998375264</v>
      </c>
      <c r="F82">
        <f>F22+(2/0.017)*(F8*F51+F23*F50)</f>
        <v>41.63153657067228</v>
      </c>
    </row>
    <row r="83" spans="1:6" ht="12.75">
      <c r="A83" t="s">
        <v>82</v>
      </c>
      <c r="B83">
        <f>B23+(3/0.017)*(B9*B51+B24*B50)</f>
        <v>1.1185200516070521</v>
      </c>
      <c r="C83">
        <f>C23+(3/0.017)*(C9*C51+C24*C50)</f>
        <v>-0.6687078334862454</v>
      </c>
      <c r="D83">
        <f>D23+(3/0.017)*(D9*D51+D24*D50)</f>
        <v>-1.903084739282873</v>
      </c>
      <c r="E83">
        <f>E23+(3/0.017)*(E9*E51+E24*E50)</f>
        <v>0.6242212136398316</v>
      </c>
      <c r="F83">
        <f>F23+(3/0.017)*(F9*F51+F24*F50)</f>
        <v>7.8690975640161875</v>
      </c>
    </row>
    <row r="84" spans="1:6" ht="12.75">
      <c r="A84" t="s">
        <v>83</v>
      </c>
      <c r="B84">
        <f>B24+(4/0.017)*(B10*B51+B25*B50)</f>
        <v>-2.4770562423723024</v>
      </c>
      <c r="C84">
        <f>C24+(4/0.017)*(C10*C51+C25*C50)</f>
        <v>-4.120469281710779</v>
      </c>
      <c r="D84">
        <f>D24+(4/0.017)*(D10*D51+D25*D50)</f>
        <v>-2.9994294567001365</v>
      </c>
      <c r="E84">
        <f>E24+(4/0.017)*(E10*E51+E25*E50)</f>
        <v>-2.6658347513823983</v>
      </c>
      <c r="F84">
        <f>F24+(4/0.017)*(F10*F51+F25*F50)</f>
        <v>-0.7485702650327041</v>
      </c>
    </row>
    <row r="85" spans="1:6" ht="12.75">
      <c r="A85" t="s">
        <v>84</v>
      </c>
      <c r="B85">
        <f>B25+(5/0.017)*(B11*B51+B26*B50)</f>
        <v>-0.07786819585004041</v>
      </c>
      <c r="C85">
        <f>C25+(5/0.017)*(C11*C51+C26*C50)</f>
        <v>-0.49984608987484574</v>
      </c>
      <c r="D85">
        <f>D25+(5/0.017)*(D11*D51+D26*D50)</f>
        <v>-0.09462335035180892</v>
      </c>
      <c r="E85">
        <f>E25+(5/0.017)*(E11*E51+E26*E50)</f>
        <v>0.3690551535830821</v>
      </c>
      <c r="F85">
        <f>F25+(5/0.017)*(F11*F51+F26*F50)</f>
        <v>-0.09023333204224548</v>
      </c>
    </row>
    <row r="86" spans="1:6" ht="12.75">
      <c r="A86" t="s">
        <v>85</v>
      </c>
      <c r="B86">
        <f>B26+(6/0.017)*(B12*B51+B27*B50)</f>
        <v>0.7549871400966573</v>
      </c>
      <c r="C86">
        <f>C26+(6/0.017)*(C12*C51+C27*C50)</f>
        <v>0.18705547594612254</v>
      </c>
      <c r="D86">
        <f>D26+(6/0.017)*(D12*D51+D27*D50)</f>
        <v>0.6670416837591315</v>
      </c>
      <c r="E86">
        <f>E26+(6/0.017)*(E12*E51+E27*E50)</f>
        <v>0.043475952406147995</v>
      </c>
      <c r="F86">
        <f>F26+(6/0.017)*(F12*F51+F27*F50)</f>
        <v>1.5315713785715828</v>
      </c>
    </row>
    <row r="87" spans="1:6" ht="12.75">
      <c r="A87" t="s">
        <v>86</v>
      </c>
      <c r="B87">
        <f>B27+(7/0.017)*(B13*B51+B28*B50)</f>
        <v>-0.05912820682152703</v>
      </c>
      <c r="C87">
        <f>C27+(7/0.017)*(C13*C51+C28*C50)</f>
        <v>-0.07780033673090853</v>
      </c>
      <c r="D87">
        <f>D27+(7/0.017)*(D13*D51+D28*D50)</f>
        <v>-0.32751225364455683</v>
      </c>
      <c r="E87">
        <f>E27+(7/0.017)*(E13*E51+E28*E50)</f>
        <v>-0.08691985707100598</v>
      </c>
      <c r="F87">
        <f>F27+(7/0.017)*(F13*F51+F28*F50)</f>
        <v>0.6287960942151142</v>
      </c>
    </row>
    <row r="88" spans="1:6" ht="12.75">
      <c r="A88" t="s">
        <v>87</v>
      </c>
      <c r="B88">
        <f>B28+(8/0.017)*(B14*B51+B29*B50)</f>
        <v>-0.3852765692101228</v>
      </c>
      <c r="C88">
        <f>C28+(8/0.017)*(C14*C51+C29*C50)</f>
        <v>-0.5986026797940457</v>
      </c>
      <c r="D88">
        <f>D28+(8/0.017)*(D14*D51+D29*D50)</f>
        <v>-0.43091173900581653</v>
      </c>
      <c r="E88">
        <f>E28+(8/0.017)*(E14*E51+E29*E50)</f>
        <v>-0.5501984236218265</v>
      </c>
      <c r="F88">
        <f>F28+(8/0.017)*(F14*F51+F29*F50)</f>
        <v>-0.11061026975872262</v>
      </c>
    </row>
    <row r="89" spans="1:6" ht="12.75">
      <c r="A89" t="s">
        <v>88</v>
      </c>
      <c r="B89">
        <f>B29+(9/0.017)*(B15*B51+B30*B50)</f>
        <v>0.07345766635733698</v>
      </c>
      <c r="C89">
        <f>C29+(9/0.017)*(C15*C51+C30*C50)</f>
        <v>-0.11401286501607061</v>
      </c>
      <c r="D89">
        <f>D29+(9/0.017)*(D15*D51+D30*D50)</f>
        <v>0.03807215101950237</v>
      </c>
      <c r="E89">
        <f>E29+(9/0.017)*(E15*E51+E30*E50)</f>
        <v>-0.041256155230806724</v>
      </c>
      <c r="F89">
        <f>F29+(9/0.017)*(F15*F51+F30*F50)</f>
        <v>-0.01882290546231219</v>
      </c>
    </row>
    <row r="90" spans="1:6" ht="12.75">
      <c r="A90" t="s">
        <v>89</v>
      </c>
      <c r="B90">
        <f>B30+(10/0.017)*(B16*B51+B31*B50)</f>
        <v>0.2386413461360966</v>
      </c>
      <c r="C90">
        <f>C30+(10/0.017)*(C16*C51+C31*C50)</f>
        <v>0.07330421121749686</v>
      </c>
      <c r="D90">
        <f>D30+(10/0.017)*(D16*D51+D31*D50)</f>
        <v>0.05612980260305576</v>
      </c>
      <c r="E90">
        <f>E30+(10/0.017)*(E16*E51+E31*E50)</f>
        <v>-0.004273704292015454</v>
      </c>
      <c r="F90">
        <f>F30+(10/0.017)*(F16*F51+F31*F50)</f>
        <v>0.28136946276595076</v>
      </c>
    </row>
    <row r="91" spans="1:6" ht="12.75">
      <c r="A91" t="s">
        <v>90</v>
      </c>
      <c r="B91">
        <f>B31+(11/0.017)*(B17*B51+B32*B50)</f>
        <v>0.01907632457503468</v>
      </c>
      <c r="C91">
        <f>C31+(11/0.017)*(C17*C51+C32*C50)</f>
        <v>-0.012665666946674623</v>
      </c>
      <c r="D91">
        <f>D31+(11/0.017)*(D17*D51+D32*D50)</f>
        <v>0.0014178068826220269</v>
      </c>
      <c r="E91">
        <f>E31+(11/0.017)*(E17*E51+E32*E50)</f>
        <v>-0.01398918400404696</v>
      </c>
      <c r="F91">
        <f>F31+(11/0.017)*(F17*F51+F32*F50)</f>
        <v>0.028426480477792795</v>
      </c>
    </row>
    <row r="92" spans="1:6" ht="12.75">
      <c r="A92" t="s">
        <v>91</v>
      </c>
      <c r="B92">
        <f>B32+(12/0.017)*(B18*B51+B33*B50)</f>
        <v>-0.03417199589695884</v>
      </c>
      <c r="C92">
        <f>C32+(12/0.017)*(C18*C51+C33*C50)</f>
        <v>-0.02940939327022138</v>
      </c>
      <c r="D92">
        <f>D32+(12/0.017)*(D18*D51+D33*D50)</f>
        <v>-0.024020052627837248</v>
      </c>
      <c r="E92">
        <f>E32+(12/0.017)*(E18*E51+E33*E50)</f>
        <v>-0.05225162731459501</v>
      </c>
      <c r="F92">
        <f>F32+(12/0.017)*(F18*F51+F33*F50)</f>
        <v>-0.013705104832320543</v>
      </c>
    </row>
    <row r="93" spans="1:6" ht="12.75">
      <c r="A93" t="s">
        <v>92</v>
      </c>
      <c r="B93">
        <f>B33+(13/0.017)*(B19*B51+B34*B50)</f>
        <v>0.0821897142302501</v>
      </c>
      <c r="C93">
        <f>C33+(13/0.017)*(C19*C51+C34*C50)</f>
        <v>0.07267351303340099</v>
      </c>
      <c r="D93">
        <f>D33+(13/0.017)*(D19*D51+D34*D50)</f>
        <v>0.0800422334247032</v>
      </c>
      <c r="E93">
        <f>E33+(13/0.017)*(E19*E51+E34*E50)</f>
        <v>0.07308971869226556</v>
      </c>
      <c r="F93">
        <f>F33+(13/0.017)*(F19*F51+F34*F50)</f>
        <v>0.05168154682639193</v>
      </c>
    </row>
    <row r="94" spans="1:6" ht="12.75">
      <c r="A94" t="s">
        <v>93</v>
      </c>
      <c r="B94">
        <f>B34+(14/0.017)*(B20*B51+B35*B50)</f>
        <v>0.02893365030700907</v>
      </c>
      <c r="C94">
        <f>C34+(14/0.017)*(C20*C51+C35*C50)</f>
        <v>0.02322431464319416</v>
      </c>
      <c r="D94">
        <f>D34+(14/0.017)*(D20*D51+D35*D50)</f>
        <v>0.005127571287643241</v>
      </c>
      <c r="E94">
        <f>E34+(14/0.017)*(E20*E51+E35*E50)</f>
        <v>-0.0036767356820348353</v>
      </c>
      <c r="F94">
        <f>F34+(14/0.017)*(F20*F51+F35*F50)</f>
        <v>-0.032521543475653114</v>
      </c>
    </row>
    <row r="95" spans="1:6" ht="12.75">
      <c r="A95" t="s">
        <v>94</v>
      </c>
      <c r="B95" s="49">
        <f>B35</f>
        <v>0.004253514</v>
      </c>
      <c r="C95" s="49">
        <f>C35</f>
        <v>-0.001732474</v>
      </c>
      <c r="D95" s="49">
        <f>D35</f>
        <v>0.002387815</v>
      </c>
      <c r="E95" s="49">
        <f>E35</f>
        <v>-0.0009011976</v>
      </c>
      <c r="F95" s="49">
        <f>F35</f>
        <v>0.003708058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-0.297174269025887</v>
      </c>
      <c r="C103">
        <f>C63*10000/C62</f>
        <v>-0.9728508066362688</v>
      </c>
      <c r="D103">
        <f>D63*10000/D62</f>
        <v>0.41750080466173256</v>
      </c>
      <c r="E103">
        <f>E63*10000/E62</f>
        <v>0.9686653972321781</v>
      </c>
      <c r="F103">
        <f>F63*10000/F62</f>
        <v>-5.4562665804438755</v>
      </c>
      <c r="G103">
        <f>AVERAGE(C103:E103)</f>
        <v>0.13777179841921397</v>
      </c>
      <c r="H103">
        <f>STDEV(C103:E103)</f>
        <v>1.0005286253631158</v>
      </c>
      <c r="I103">
        <f>(B103*B4+C103*C4+D103*D4+E103*E4+F103*F4)/SUM(B4:F4)</f>
        <v>-0.6726193432463777</v>
      </c>
      <c r="K103">
        <f>(LN(H103)+LN(H123))/2-LN(K114*K115^3)</f>
        <v>-3.761238172604427</v>
      </c>
    </row>
    <row r="104" spans="1:11" ht="12.75">
      <c r="A104" t="s">
        <v>68</v>
      </c>
      <c r="B104">
        <f>B64*10000/B62</f>
        <v>-1.3426098311096248</v>
      </c>
      <c r="C104">
        <f>C64*10000/C62</f>
        <v>-0.18937892711743196</v>
      </c>
      <c r="D104">
        <f>D64*10000/D62</f>
        <v>-0.35978437021714416</v>
      </c>
      <c r="E104">
        <f>E64*10000/E62</f>
        <v>-0.0073466541383044905</v>
      </c>
      <c r="F104">
        <f>F64*10000/F62</f>
        <v>-0.8772514985699977</v>
      </c>
      <c r="G104">
        <f>AVERAGE(C104:E104)</f>
        <v>-0.18550331715762688</v>
      </c>
      <c r="H104">
        <f>STDEV(C104:E104)</f>
        <v>0.17625081898572162</v>
      </c>
      <c r="I104">
        <f>(B104*B4+C104*C4+D104*D4+E104*E4+F104*F4)/SUM(B4:F4)</f>
        <v>-0.4453730935244897</v>
      </c>
      <c r="K104">
        <f>(LN(H104)+LN(H124))/2-LN(K114*K115^4)</f>
        <v>-4.291056038884371</v>
      </c>
    </row>
    <row r="105" spans="1:11" ht="12.75">
      <c r="A105" t="s">
        <v>69</v>
      </c>
      <c r="B105">
        <f>B65*10000/B62</f>
        <v>-0.3246751141493543</v>
      </c>
      <c r="C105">
        <f>C65*10000/C62</f>
        <v>0.583818048201888</v>
      </c>
      <c r="D105">
        <f>D65*10000/D62</f>
        <v>-0.12272127624474045</v>
      </c>
      <c r="E105">
        <f>E65*10000/E62</f>
        <v>0.17519929163155137</v>
      </c>
      <c r="F105">
        <f>F65*10000/F62</f>
        <v>-0.7984658944231711</v>
      </c>
      <c r="G105">
        <f>AVERAGE(C105:E105)</f>
        <v>0.21209868786289965</v>
      </c>
      <c r="H105">
        <f>STDEV(C105:E105)</f>
        <v>0.35471203578262334</v>
      </c>
      <c r="I105">
        <f>(B105*B4+C105*C4+D105*D4+E105*E4+F105*F4)/SUM(B4:F4)</f>
        <v>-0.0005843442724984893</v>
      </c>
      <c r="K105">
        <f>(LN(H105)+LN(H125))/2-LN(K114*K115^5)</f>
        <v>-3.6306088299547903</v>
      </c>
    </row>
    <row r="106" spans="1:11" ht="12.75">
      <c r="A106" t="s">
        <v>70</v>
      </c>
      <c r="B106">
        <f>B66*10000/B62</f>
        <v>3.632275721814968</v>
      </c>
      <c r="C106">
        <f>C66*10000/C62</f>
        <v>2.8981002286114896</v>
      </c>
      <c r="D106">
        <f>D66*10000/D62</f>
        <v>2.6507690738861864</v>
      </c>
      <c r="E106">
        <f>E66*10000/E62</f>
        <v>2.1820878180724126</v>
      </c>
      <c r="F106">
        <f>F66*10000/F62</f>
        <v>13.441720134983289</v>
      </c>
      <c r="G106">
        <f>AVERAGE(C106:E106)</f>
        <v>2.5769857068566964</v>
      </c>
      <c r="H106">
        <f>STDEV(C106:E106)</f>
        <v>0.36366389970569024</v>
      </c>
      <c r="I106">
        <f>(B106*B4+C106*C4+D106*D4+E106*E4+F106*F4)/SUM(B4:F4)</f>
        <v>4.181355675092995</v>
      </c>
      <c r="K106">
        <f>(LN(H106)+LN(H126))/2-LN(K114*K115^6)</f>
        <v>-3.16995003113217</v>
      </c>
    </row>
    <row r="107" spans="1:11" ht="12.75">
      <c r="A107" t="s">
        <v>71</v>
      </c>
      <c r="B107">
        <f>B67*10000/B62</f>
        <v>0.2123036598752758</v>
      </c>
      <c r="C107">
        <f>C67*10000/C62</f>
        <v>0.13536212063743266</v>
      </c>
      <c r="D107">
        <f>D67*10000/D62</f>
        <v>0.1647025347802036</v>
      </c>
      <c r="E107">
        <f>E67*10000/E62</f>
        <v>0.3375149933243624</v>
      </c>
      <c r="F107">
        <f>F67*10000/F62</f>
        <v>-0.3789602766175271</v>
      </c>
      <c r="G107">
        <f>AVERAGE(C107:E107)</f>
        <v>0.21252654958066622</v>
      </c>
      <c r="H107">
        <f>STDEV(C107:E107)</f>
        <v>0.10923277107910728</v>
      </c>
      <c r="I107">
        <f>(B107*B4+C107*C4+D107*D4+E107*E4+F107*F4)/SUM(B4:F4)</f>
        <v>0.13346788796271508</v>
      </c>
      <c r="K107">
        <f>(LN(H107)+LN(H127))/2-LN(K114*K115^7)</f>
        <v>-3.597767759482389</v>
      </c>
    </row>
    <row r="108" spans="1:9" ht="12.75">
      <c r="A108" t="s">
        <v>72</v>
      </c>
      <c r="B108">
        <f>B68*10000/B62</f>
        <v>0.048430704624427584</v>
      </c>
      <c r="C108">
        <f>C68*10000/C62</f>
        <v>0.04734972838121972</v>
      </c>
      <c r="D108">
        <f>D68*10000/D62</f>
        <v>0.03213549614179665</v>
      </c>
      <c r="E108">
        <f>E68*10000/E62</f>
        <v>0.06235492185780557</v>
      </c>
      <c r="F108">
        <f>F68*10000/F62</f>
        <v>-0.2538312890147382</v>
      </c>
      <c r="G108">
        <f>AVERAGE(C108:E108)</f>
        <v>0.04728004879360731</v>
      </c>
      <c r="H108">
        <f>STDEV(C108:E108)</f>
        <v>0.015109833357288984</v>
      </c>
      <c r="I108">
        <f>(B108*B4+C108*C4+D108*D4+E108*E4+F108*F4)/SUM(B4:F4)</f>
        <v>0.007215588364467906</v>
      </c>
    </row>
    <row r="109" spans="1:9" ht="12.75">
      <c r="A109" t="s">
        <v>73</v>
      </c>
      <c r="B109">
        <f>B69*10000/B62</f>
        <v>-0.013539003975301268</v>
      </c>
      <c r="C109">
        <f>C69*10000/C62</f>
        <v>0.048804251002317424</v>
      </c>
      <c r="D109">
        <f>D69*10000/D62</f>
        <v>-0.15024594454352636</v>
      </c>
      <c r="E109">
        <f>E69*10000/E62</f>
        <v>0.008202692587455514</v>
      </c>
      <c r="F109">
        <f>F69*10000/F62</f>
        <v>0.10414606511975943</v>
      </c>
      <c r="G109">
        <f>AVERAGE(C109:E109)</f>
        <v>-0.031079666984584475</v>
      </c>
      <c r="H109">
        <f>STDEV(C109:E109)</f>
        <v>0.10517876647341867</v>
      </c>
      <c r="I109">
        <f>(B109*B4+C109*C4+D109*D4+E109*E4+F109*F4)/SUM(B4:F4)</f>
        <v>-0.01046582626486551</v>
      </c>
    </row>
    <row r="110" spans="1:11" ht="12.75">
      <c r="A110" t="s">
        <v>74</v>
      </c>
      <c r="B110">
        <f>B70*10000/B62</f>
        <v>-0.3099527739603705</v>
      </c>
      <c r="C110">
        <f>C70*10000/C62</f>
        <v>-0.04235658458988433</v>
      </c>
      <c r="D110">
        <f>D70*10000/D62</f>
        <v>-0.05701501604407645</v>
      </c>
      <c r="E110">
        <f>E70*10000/E62</f>
        <v>-0.12487892177502499</v>
      </c>
      <c r="F110">
        <f>F70*10000/F62</f>
        <v>-0.38970493271841944</v>
      </c>
      <c r="G110">
        <f>AVERAGE(C110:E110)</f>
        <v>-0.07475017413632859</v>
      </c>
      <c r="H110">
        <f>STDEV(C110:E110)</f>
        <v>0.04402710424320902</v>
      </c>
      <c r="I110">
        <f>(B110*B4+C110*C4+D110*D4+E110*E4+F110*F4)/SUM(B4:F4)</f>
        <v>-0.1508712173318865</v>
      </c>
      <c r="K110">
        <f>EXP(AVERAGE(K103:K107))</f>
        <v>0.02496890155088378</v>
      </c>
    </row>
    <row r="111" spans="1:9" ht="12.75">
      <c r="A111" t="s">
        <v>75</v>
      </c>
      <c r="B111">
        <f>B71*10000/B62</f>
        <v>-0.014200932531450586</v>
      </c>
      <c r="C111">
        <f>C71*10000/C62</f>
        <v>0.021344019548261338</v>
      </c>
      <c r="D111">
        <f>D71*10000/D62</f>
        <v>0.036219639780474204</v>
      </c>
      <c r="E111">
        <f>E71*10000/E62</f>
        <v>-0.007923151029571621</v>
      </c>
      <c r="F111">
        <f>F71*10000/F62</f>
        <v>-0.06836320105358781</v>
      </c>
      <c r="G111">
        <f>AVERAGE(C111:E111)</f>
        <v>0.016546836099721306</v>
      </c>
      <c r="H111">
        <f>STDEV(C111:E111)</f>
        <v>0.02245898977924155</v>
      </c>
      <c r="I111">
        <f>(B111*B4+C111*C4+D111*D4+E111*E4+F111*F4)/SUM(B4:F4)</f>
        <v>0.0007508212930196395</v>
      </c>
    </row>
    <row r="112" spans="1:9" ht="12.75">
      <c r="A112" t="s">
        <v>76</v>
      </c>
      <c r="B112">
        <f>B72*10000/B62</f>
        <v>-0.023878188960644073</v>
      </c>
      <c r="C112">
        <f>C72*10000/C62</f>
        <v>-0.02849583926328065</v>
      </c>
      <c r="D112">
        <f>D72*10000/D62</f>
        <v>-0.02847708120580369</v>
      </c>
      <c r="E112">
        <f>E72*10000/E62</f>
        <v>-0.01081607481411262</v>
      </c>
      <c r="F112">
        <f>F72*10000/F62</f>
        <v>-0.026284646566793007</v>
      </c>
      <c r="G112">
        <f>AVERAGE(C112:E112)</f>
        <v>-0.022596331761065652</v>
      </c>
      <c r="H112">
        <f>STDEV(C112:E112)</f>
        <v>0.010202006090390096</v>
      </c>
      <c r="I112">
        <f>(B112*B4+C112*C4+D112*D4+E112*E4+F112*F4)/SUM(B4:F4)</f>
        <v>-0.023274264890383384</v>
      </c>
    </row>
    <row r="113" spans="1:9" ht="12.75">
      <c r="A113" t="s">
        <v>77</v>
      </c>
      <c r="B113">
        <f>B73*10000/B62</f>
        <v>0.036191222354748094</v>
      </c>
      <c r="C113">
        <f>C73*10000/C62</f>
        <v>0.021201324635510676</v>
      </c>
      <c r="D113">
        <f>D73*10000/D62</f>
        <v>0.0037734621366356342</v>
      </c>
      <c r="E113">
        <f>E73*10000/E62</f>
        <v>-0.0010227640856609642</v>
      </c>
      <c r="F113">
        <f>F73*10000/F62</f>
        <v>-0.010382880161489971</v>
      </c>
      <c r="G113">
        <f>AVERAGE(C113:E113)</f>
        <v>0.007984007562161782</v>
      </c>
      <c r="H113">
        <f>STDEV(C113:E113)</f>
        <v>0.011695043798846649</v>
      </c>
      <c r="I113">
        <f>(B113*B4+C113*C4+D113*D4+E113*E4+F113*F4)/SUM(B4:F4)</f>
        <v>0.009612372206463276</v>
      </c>
    </row>
    <row r="114" spans="1:11" ht="12.75">
      <c r="A114" t="s">
        <v>78</v>
      </c>
      <c r="B114">
        <f>B74*10000/B62</f>
        <v>-0.21169534160323036</v>
      </c>
      <c r="C114">
        <f>C74*10000/C62</f>
        <v>-0.21474724971325823</v>
      </c>
      <c r="D114">
        <f>D74*10000/D62</f>
        <v>-0.20885680498552078</v>
      </c>
      <c r="E114">
        <f>E74*10000/E62</f>
        <v>-0.2048070014081212</v>
      </c>
      <c r="F114">
        <f>F74*10000/F62</f>
        <v>-0.14527890246597577</v>
      </c>
      <c r="G114">
        <f>AVERAGE(C114:E114)</f>
        <v>-0.20947035203563344</v>
      </c>
      <c r="H114">
        <f>STDEV(C114:E114)</f>
        <v>0.00499844616645628</v>
      </c>
      <c r="I114">
        <f>(B114*B4+C114*C4+D114*D4+E114*E4+F114*F4)/SUM(B4:F4)</f>
        <v>-0.20121567039697894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-0.005100124399913365</v>
      </c>
      <c r="C115">
        <f>C75*10000/C62</f>
        <v>-0.0028383091671459852</v>
      </c>
      <c r="D115">
        <f>D75*10000/D62</f>
        <v>-0.0015224165492892605</v>
      </c>
      <c r="E115">
        <f>E75*10000/E62</f>
        <v>-0.007776619153835224</v>
      </c>
      <c r="F115">
        <f>F75*10000/F62</f>
        <v>-0.007932718895201111</v>
      </c>
      <c r="G115">
        <f>AVERAGE(C115:E115)</f>
        <v>-0.00404578162342349</v>
      </c>
      <c r="H115">
        <f>STDEV(C115:E115)</f>
        <v>0.0032973102453634855</v>
      </c>
      <c r="I115">
        <f>(B115*B4+C115*C4+D115*D4+E115*E4+F115*F4)/SUM(B4:F4)</f>
        <v>-0.0047178669168971045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-101.53995758022528</v>
      </c>
      <c r="C122">
        <f>C82*10000/C62</f>
        <v>-70.42268135419894</v>
      </c>
      <c r="D122">
        <f>D82*10000/D62</f>
        <v>32.29028913440012</v>
      </c>
      <c r="E122">
        <f>E82*10000/E62</f>
        <v>76.03504260090698</v>
      </c>
      <c r="F122">
        <f>F82*10000/F62</f>
        <v>41.631892893110766</v>
      </c>
      <c r="G122">
        <f>AVERAGE(C122:E122)</f>
        <v>12.634216793702718</v>
      </c>
      <c r="H122">
        <f>STDEV(C122:E122)</f>
        <v>75.18136146296202</v>
      </c>
      <c r="I122">
        <f>(B122*B4+C122*C4+D122*D4+E122*E4+F122*F4)/SUM(B4:F4)</f>
        <v>-0.015804467825773612</v>
      </c>
    </row>
    <row r="123" spans="1:9" ht="12.75">
      <c r="A123" t="s">
        <v>82</v>
      </c>
      <c r="B123">
        <f>B83*10000/B62</f>
        <v>1.1185192620643014</v>
      </c>
      <c r="C123">
        <f>C83*10000/C62</f>
        <v>-0.6687083440679044</v>
      </c>
      <c r="D123">
        <f>D83*10000/D62</f>
        <v>-1.9030854259178065</v>
      </c>
      <c r="E123">
        <f>E83*10000/E62</f>
        <v>0.6242208246434165</v>
      </c>
      <c r="F123">
        <f>F83*10000/F62</f>
        <v>7.869164915266313</v>
      </c>
      <c r="G123">
        <f>AVERAGE(C123:E123)</f>
        <v>-0.6491909817807647</v>
      </c>
      <c r="H123">
        <f>STDEV(C123:E123)</f>
        <v>1.2637661637361726</v>
      </c>
      <c r="I123">
        <f>(B123*B4+C123*C4+D123*D4+E123*E4+F123*F4)/SUM(B4:F4)</f>
        <v>0.7448617569560495</v>
      </c>
    </row>
    <row r="124" spans="1:9" ht="12.75">
      <c r="A124" t="s">
        <v>83</v>
      </c>
      <c r="B124">
        <f>B84*10000/B62</f>
        <v>-2.477054493863819</v>
      </c>
      <c r="C124">
        <f>C84*10000/C62</f>
        <v>-4.120472427832203</v>
      </c>
      <c r="D124">
        <f>D84*10000/D62</f>
        <v>-2.999430538897373</v>
      </c>
      <c r="E124">
        <f>E84*10000/E62</f>
        <v>-2.6658330901121006</v>
      </c>
      <c r="F124">
        <f>F84*10000/F62</f>
        <v>-0.7485766720117442</v>
      </c>
      <c r="G124">
        <f>AVERAGE(C124:E124)</f>
        <v>-3.2619120189472253</v>
      </c>
      <c r="H124">
        <f>STDEV(C124:E124)</f>
        <v>0.7620146299367007</v>
      </c>
      <c r="I124">
        <f>(B124*B4+C124*C4+D124*D4+E124*E4+F124*F4)/SUM(B4:F4)</f>
        <v>-2.8125343472277593</v>
      </c>
    </row>
    <row r="125" spans="1:9" ht="12.75">
      <c r="A125" t="s">
        <v>84</v>
      </c>
      <c r="B125">
        <f>B85*10000/B62</f>
        <v>-0.07786814088431186</v>
      </c>
      <c r="C125">
        <f>C85*10000/C62</f>
        <v>-0.49984647152469786</v>
      </c>
      <c r="D125">
        <f>D85*10000/D62</f>
        <v>-0.09462338449201117</v>
      </c>
      <c r="E125">
        <f>E85*10000/E62</f>
        <v>0.36905492359869746</v>
      </c>
      <c r="F125">
        <f>F85*10000/F62</f>
        <v>-0.09023410434525311</v>
      </c>
      <c r="G125">
        <f>AVERAGE(C125:E125)</f>
        <v>-0.07513831080600385</v>
      </c>
      <c r="H125">
        <f>STDEV(C125:E125)</f>
        <v>0.43477828796325324</v>
      </c>
      <c r="I125">
        <f>(B125*B4+C125*C4+D125*D4+E125*E4+F125*F4)/SUM(B4:F4)</f>
        <v>-0.07754909079175014</v>
      </c>
    </row>
    <row r="126" spans="1:9" ht="12.75">
      <c r="A126" t="s">
        <v>85</v>
      </c>
      <c r="B126">
        <f>B86*10000/B62</f>
        <v>0.7549866071651087</v>
      </c>
      <c r="C126">
        <f>C86*10000/C62</f>
        <v>0.18705561876947593</v>
      </c>
      <c r="D126">
        <f>D86*10000/D62</f>
        <v>0.6670419244284579</v>
      </c>
      <c r="E126">
        <f>E86*10000/E62</f>
        <v>0.04347592531320521</v>
      </c>
      <c r="F126">
        <f>F86*10000/F62</f>
        <v>1.5315844872217377</v>
      </c>
      <c r="G126">
        <f>AVERAGE(C126:E126)</f>
        <v>0.29919115617037967</v>
      </c>
      <c r="H126">
        <f>STDEV(C126:E126)</f>
        <v>0.32655692133882713</v>
      </c>
      <c r="I126">
        <f>(B126*B4+C126*C4+D126*D4+E126*E4+F126*F4)/SUM(B4:F4)</f>
        <v>0.529791837884135</v>
      </c>
    </row>
    <row r="127" spans="1:9" ht="12.75">
      <c r="A127" t="s">
        <v>86</v>
      </c>
      <c r="B127">
        <f>B87*10000/B62</f>
        <v>-0.05912816508401237</v>
      </c>
      <c r="C127">
        <f>C87*10000/C62</f>
        <v>-0.07780039613416807</v>
      </c>
      <c r="D127">
        <f>D87*10000/D62</f>
        <v>-0.3275123718113152</v>
      </c>
      <c r="E127">
        <f>E87*10000/E62</f>
        <v>-0.08691980290509162</v>
      </c>
      <c r="F127">
        <f>F87*10000/F62</f>
        <v>0.6288014760524436</v>
      </c>
      <c r="G127">
        <f>AVERAGE(C127:E127)</f>
        <v>-0.1640775236168583</v>
      </c>
      <c r="H127">
        <f>STDEV(C127:E127)</f>
        <v>0.1416121573108124</v>
      </c>
      <c r="I127">
        <f>(B127*B4+C127*C4+D127*D4+E127*E4+F127*F4)/SUM(B4:F4)</f>
        <v>-0.042941055732874565</v>
      </c>
    </row>
    <row r="128" spans="1:9" ht="12.75">
      <c r="A128" t="s">
        <v>87</v>
      </c>
      <c r="B128">
        <f>B88*10000/B62</f>
        <v>-0.3852762972504724</v>
      </c>
      <c r="C128">
        <f>C88*10000/C62</f>
        <v>-0.5986031368479846</v>
      </c>
      <c r="D128">
        <f>D88*10000/D62</f>
        <v>-0.4309118944792157</v>
      </c>
      <c r="E128">
        <f>E88*10000/E62</f>
        <v>-0.5501980807542505</v>
      </c>
      <c r="F128">
        <f>F88*10000/F62</f>
        <v>-0.1106112164670185</v>
      </c>
      <c r="G128">
        <f>AVERAGE(C128:E128)</f>
        <v>-0.5265710373604836</v>
      </c>
      <c r="H128">
        <f>STDEV(C128:E128)</f>
        <v>0.08630623428491975</v>
      </c>
      <c r="I128">
        <f>(B128*B4+C128*C4+D128*D4+E128*E4+F128*F4)/SUM(B4:F4)</f>
        <v>-0.45055209210562747</v>
      </c>
    </row>
    <row r="129" spans="1:9" ht="12.75">
      <c r="A129" t="s">
        <v>88</v>
      </c>
      <c r="B129">
        <f>B89*10000/B62</f>
        <v>0.07345761450492015</v>
      </c>
      <c r="C129">
        <f>C89*10000/C62</f>
        <v>-0.11401295206885337</v>
      </c>
      <c r="D129">
        <f>D89*10000/D62</f>
        <v>0.038072164755973664</v>
      </c>
      <c r="E129">
        <f>E89*10000/E62</f>
        <v>-0.04125612952117665</v>
      </c>
      <c r="F129">
        <f>F89*10000/F62</f>
        <v>-0.01882306656670867</v>
      </c>
      <c r="G129">
        <f>AVERAGE(C129:E129)</f>
        <v>-0.039065638944685455</v>
      </c>
      <c r="H129">
        <f>STDEV(C129:E129)</f>
        <v>0.07606621705218156</v>
      </c>
      <c r="I129">
        <f>(B129*B4+C129*C4+D129*D4+E129*E4+F129*F4)/SUM(B4:F4)</f>
        <v>-0.020081685905181113</v>
      </c>
    </row>
    <row r="130" spans="1:9" ht="12.75">
      <c r="A130" t="s">
        <v>89</v>
      </c>
      <c r="B130">
        <f>B90*10000/B62</f>
        <v>0.23864117768355564</v>
      </c>
      <c r="C130">
        <f>C90*10000/C62</f>
        <v>0.0733042671878084</v>
      </c>
      <c r="D130">
        <f>D90*10000/D62</f>
        <v>0.05612982285474634</v>
      </c>
      <c r="E130">
        <f>E90*10000/E62</f>
        <v>-0.004273701628767855</v>
      </c>
      <c r="F130">
        <f>F90*10000/F62</f>
        <v>0.28137187099445604</v>
      </c>
      <c r="G130">
        <f>AVERAGE(C130:E130)</f>
        <v>0.041720129471262295</v>
      </c>
      <c r="H130">
        <f>STDEV(C130:E130)</f>
        <v>0.04074696011951</v>
      </c>
      <c r="I130">
        <f>(B130*B4+C130*C4+D130*D4+E130*E4+F130*F4)/SUM(B4:F4)</f>
        <v>0.10223768369835005</v>
      </c>
    </row>
    <row r="131" spans="1:9" ht="12.75">
      <c r="A131" t="s">
        <v>90</v>
      </c>
      <c r="B131">
        <f>B91*10000/B62</f>
        <v>0.019076311109407704</v>
      </c>
      <c r="C131">
        <f>C91*10000/C62</f>
        <v>-0.012665676617351289</v>
      </c>
      <c r="D131">
        <f>D91*10000/D62</f>
        <v>0.00141780739416821</v>
      </c>
      <c r="E131">
        <f>E91*10000/E62</f>
        <v>-0.013989175286396378</v>
      </c>
      <c r="F131">
        <f>F91*10000/F62</f>
        <v>0.028426723778753455</v>
      </c>
      <c r="G131">
        <f>AVERAGE(C131:E131)</f>
        <v>-0.008412348169859819</v>
      </c>
      <c r="H131">
        <f>STDEV(C131:E131)</f>
        <v>0.008538845413256084</v>
      </c>
      <c r="I131">
        <f>(B131*B4+C131*C4+D131*D4+E131*E4+F131*F4)/SUM(B4:F4)</f>
        <v>0.00048728050333242477</v>
      </c>
    </row>
    <row r="132" spans="1:9" ht="12.75">
      <c r="A132" t="s">
        <v>91</v>
      </c>
      <c r="B132">
        <f>B92*10000/B62</f>
        <v>-0.03417197177557488</v>
      </c>
      <c r="C132">
        <f>C92*10000/C62</f>
        <v>-0.029409415725314702</v>
      </c>
      <c r="D132">
        <f>D92*10000/D62</f>
        <v>-0.02402006129429697</v>
      </c>
      <c r="E132">
        <f>E92*10000/E62</f>
        <v>-0.05225159475290812</v>
      </c>
      <c r="F132">
        <f>F92*10000/F62</f>
        <v>-0.013705222133692912</v>
      </c>
      <c r="G132">
        <f>AVERAGE(C132:E132)</f>
        <v>-0.03522702392417327</v>
      </c>
      <c r="H132">
        <f>STDEV(C132:E132)</f>
        <v>0.014987938291264073</v>
      </c>
      <c r="I132">
        <f>(B132*B4+C132*C4+D132*D4+E132*E4+F132*F4)/SUM(B4:F4)</f>
        <v>-0.03219949582746055</v>
      </c>
    </row>
    <row r="133" spans="1:9" ht="12.75">
      <c r="A133" t="s">
        <v>92</v>
      </c>
      <c r="B133">
        <f>B93*10000/B62</f>
        <v>0.08218965621404113</v>
      </c>
      <c r="C133">
        <f>C93*10000/C62</f>
        <v>0.07267356852215257</v>
      </c>
      <c r="D133">
        <f>D93*10000/D62</f>
        <v>0.08004226230402343</v>
      </c>
      <c r="E133">
        <f>E93*10000/E62</f>
        <v>0.07308967314488919</v>
      </c>
      <c r="F133">
        <f>F93*10000/F62</f>
        <v>0.051681989166413624</v>
      </c>
      <c r="G133">
        <f>AVERAGE(C133:E133)</f>
        <v>0.0752685013236884</v>
      </c>
      <c r="H133">
        <f>STDEV(C133:E133)</f>
        <v>0.004139430055852317</v>
      </c>
      <c r="I133">
        <f>(B133*B4+C133*C4+D133*D4+E133*E4+F133*F4)/SUM(B4:F4)</f>
        <v>0.0731183875235334</v>
      </c>
    </row>
    <row r="134" spans="1:9" ht="12.75">
      <c r="A134" t="s">
        <v>93</v>
      </c>
      <c r="B134">
        <f>B94*10000/B62</f>
        <v>0.028933629883277003</v>
      </c>
      <c r="C134">
        <f>C94*10000/C62</f>
        <v>0.023224332375765103</v>
      </c>
      <c r="D134">
        <f>D94*10000/D62</f>
        <v>0.005127573137676242</v>
      </c>
      <c r="E134">
        <f>E94*10000/E62</f>
        <v>-0.003676733390800625</v>
      </c>
      <c r="F134">
        <f>F94*10000/F62</f>
        <v>-0.032521821826072744</v>
      </c>
      <c r="G134">
        <f>AVERAGE(C134:E134)</f>
        <v>0.008225057374213572</v>
      </c>
      <c r="H134">
        <f>STDEV(C134:E134)</f>
        <v>0.013715416190949934</v>
      </c>
      <c r="I134">
        <f>(B134*B4+C134*C4+D134*D4+E134*E4+F134*F4)/SUM(B4:F4)</f>
        <v>0.005777928276548706</v>
      </c>
    </row>
    <row r="135" spans="1:9" ht="12.75">
      <c r="A135" t="s">
        <v>94</v>
      </c>
      <c r="B135">
        <f>B95*10000/B62</f>
        <v>0.004253510997522629</v>
      </c>
      <c r="C135">
        <f>C95*10000/C62</f>
        <v>-0.0017324753228040778</v>
      </c>
      <c r="D135">
        <f>D95*10000/D62</f>
        <v>0.002387815861526111</v>
      </c>
      <c r="E135">
        <f>E95*10000/E62</f>
        <v>-0.0009011970383999967</v>
      </c>
      <c r="F135">
        <f>F95*10000/F62</f>
        <v>0.003708089737100704</v>
      </c>
      <c r="G135">
        <f>AVERAGE(C135:E135)</f>
        <v>-8.195216655932114E-05</v>
      </c>
      <c r="H135">
        <f>STDEV(C135:E135)</f>
        <v>0.0021788922600590424</v>
      </c>
      <c r="I135">
        <f>(B135*B4+C135*C4+D135*D4+E135*E4+F135*F4)/SUM(B4:F4)</f>
        <v>0.0010517069926913461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2005-08-19T10:09:36Z</cp:lastPrinted>
  <dcterms:created xsi:type="dcterms:W3CDTF">2005-08-19T10:09:36Z</dcterms:created>
  <dcterms:modified xsi:type="dcterms:W3CDTF">2005-08-19T14:48:12Z</dcterms:modified>
  <cp:category/>
  <cp:version/>
  <cp:contentType/>
  <cp:contentStatus/>
</cp:coreProperties>
</file>