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<sst xmlns="http://schemas.openxmlformats.org/spreadsheetml/2006/main" count="204" uniqueCount="98">
  <si>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22/08/2005       12:27:52</t>
  </si>
  <si>
    <t>LISSNER</t>
  </si>
  <si>
    <t>HCMQAP660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</si>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</sst>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-0.003758</v>
      </c>
      <c r="D4" s="12">
        <v>-0.003757</v>
      </c>
      <c r="E4" s="12">
        <v>-0.003758</v>
      </c>
      <c r="F4" s="24">
        <v>-0.002088</v>
      </c>
      <c r="G4" s="34">
        <v>-0.011712</v>
      </c>
    </row>
    <row r="5" spans="1:7" ht="12.75" thickBot="1">
      <c r="A5" s="44" t="s">
        <v>13</v>
      </c>
      <c r="B5" s="45">
        <v>-1.165718</v>
      </c>
      <c r="C5" s="46">
        <v>-2.862185</v>
      </c>
      <c r="D5" s="46">
        <v>-0.424534</v>
      </c>
      <c r="E5" s="46">
        <v>2.15844</v>
      </c>
      <c r="F5" s="47">
        <v>3.260803</v>
      </c>
      <c r="G5" s="48">
        <v>6.577161</v>
      </c>
    </row>
    <row r="6" spans="1:7" ht="12.75" thickTop="1">
      <c r="A6" s="6" t="s">
        <v>14</v>
      </c>
      <c r="B6" s="39">
        <v>56.794</v>
      </c>
      <c r="C6" s="40">
        <v>-38.98582</v>
      </c>
      <c r="D6" s="40">
        <v>42.31504</v>
      </c>
      <c r="E6" s="40">
        <v>-43.13633</v>
      </c>
      <c r="F6" s="41">
        <v>10.3404</v>
      </c>
      <c r="G6" s="42">
        <v>0.002380595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-0.1120761</v>
      </c>
      <c r="C8" s="13">
        <v>0.1747746</v>
      </c>
      <c r="D8" s="13">
        <v>-2.065649</v>
      </c>
      <c r="E8" s="13">
        <v>-0.9700405</v>
      </c>
      <c r="F8" s="25">
        <v>-7.102883</v>
      </c>
      <c r="G8" s="35">
        <v>-1.654212</v>
      </c>
    </row>
    <row r="9" spans="1:7" ht="12">
      <c r="A9" s="20" t="s">
        <v>17</v>
      </c>
      <c r="B9" s="29">
        <v>0.3295366</v>
      </c>
      <c r="C9" s="13">
        <v>-0.08014359</v>
      </c>
      <c r="D9" s="13">
        <v>0.4269929</v>
      </c>
      <c r="E9" s="13">
        <v>0.2142168</v>
      </c>
      <c r="F9" s="25">
        <v>-1.069055</v>
      </c>
      <c r="G9" s="35">
        <v>0.03963341</v>
      </c>
    </row>
    <row r="10" spans="1:7" ht="12">
      <c r="A10" s="20" t="s">
        <v>18</v>
      </c>
      <c r="B10" s="29">
        <v>0.6078533</v>
      </c>
      <c r="C10" s="13">
        <v>0.0192913</v>
      </c>
      <c r="D10" s="13">
        <v>1.376318</v>
      </c>
      <c r="E10" s="13">
        <v>0.2583098</v>
      </c>
      <c r="F10" s="25">
        <v>0.7176647</v>
      </c>
      <c r="G10" s="35">
        <v>0.5816564</v>
      </c>
    </row>
    <row r="11" spans="1:7" ht="12">
      <c r="A11" s="21" t="s">
        <v>19</v>
      </c>
      <c r="B11" s="31">
        <v>2.79624</v>
      </c>
      <c r="C11" s="15">
        <v>2.038879</v>
      </c>
      <c r="D11" s="15">
        <v>2.335844</v>
      </c>
      <c r="E11" s="15">
        <v>1.520456</v>
      </c>
      <c r="F11" s="27">
        <v>11.97659</v>
      </c>
      <c r="G11" s="37">
        <v>3.42367</v>
      </c>
    </row>
    <row r="12" spans="1:7" ht="12">
      <c r="A12" s="20" t="s">
        <v>20</v>
      </c>
      <c r="B12" s="29">
        <v>0.2455489</v>
      </c>
      <c r="C12" s="13">
        <v>0.4572105</v>
      </c>
      <c r="D12" s="13">
        <v>-0.0715491</v>
      </c>
      <c r="E12" s="13">
        <v>0.003691037</v>
      </c>
      <c r="F12" s="25">
        <v>-0.4857954</v>
      </c>
      <c r="G12" s="35">
        <v>0.06421638</v>
      </c>
    </row>
    <row r="13" spans="1:7" ht="12">
      <c r="A13" s="20" t="s">
        <v>21</v>
      </c>
      <c r="B13" s="29">
        <v>0.07043234</v>
      </c>
      <c r="C13" s="13">
        <v>-0.1364591</v>
      </c>
      <c r="D13" s="13">
        <v>-0.09059618</v>
      </c>
      <c r="E13" s="13">
        <v>0.03791106</v>
      </c>
      <c r="F13" s="25">
        <v>-0.172581</v>
      </c>
      <c r="G13" s="35">
        <v>-0.05841929</v>
      </c>
    </row>
    <row r="14" spans="1:7" ht="12">
      <c r="A14" s="20" t="s">
        <v>22</v>
      </c>
      <c r="B14" s="29">
        <v>-0.06618144</v>
      </c>
      <c r="C14" s="13">
        <v>0.01033234</v>
      </c>
      <c r="D14" s="13">
        <v>0.09477472</v>
      </c>
      <c r="E14" s="13">
        <v>0.007959603</v>
      </c>
      <c r="F14" s="25">
        <v>-0.0593461</v>
      </c>
      <c r="G14" s="35">
        <v>0.009709399</v>
      </c>
    </row>
    <row r="15" spans="1:7" ht="12">
      <c r="A15" s="21" t="s">
        <v>23</v>
      </c>
      <c r="B15" s="31">
        <v>-0.3547725</v>
      </c>
      <c r="C15" s="15">
        <v>-0.00880057</v>
      </c>
      <c r="D15" s="15">
        <v>-0.01018517</v>
      </c>
      <c r="E15" s="15">
        <v>-0.06844289</v>
      </c>
      <c r="F15" s="27">
        <v>-0.4305851</v>
      </c>
      <c r="G15" s="37">
        <v>-0.129847</v>
      </c>
    </row>
    <row r="16" spans="1:7" ht="12">
      <c r="A16" s="20" t="s">
        <v>24</v>
      </c>
      <c r="B16" s="29">
        <v>0.0316766</v>
      </c>
      <c r="C16" s="13">
        <v>0.02199687</v>
      </c>
      <c r="D16" s="13">
        <v>0.00934162</v>
      </c>
      <c r="E16" s="13">
        <v>-0.004360283</v>
      </c>
      <c r="F16" s="25">
        <v>-0.0004995838</v>
      </c>
      <c r="G16" s="35">
        <v>0.01100025</v>
      </c>
    </row>
    <row r="17" spans="1:7" ht="12">
      <c r="A17" s="20" t="s">
        <v>25</v>
      </c>
      <c r="B17" s="29">
        <v>-0.01733499</v>
      </c>
      <c r="C17" s="13">
        <v>-0.001684587</v>
      </c>
      <c r="D17" s="13">
        <v>-0.02112948</v>
      </c>
      <c r="E17" s="13">
        <v>-0.02197258</v>
      </c>
      <c r="F17" s="25">
        <v>-0.01262254</v>
      </c>
      <c r="G17" s="35">
        <v>-0.01496854</v>
      </c>
    </row>
    <row r="18" spans="1:7" ht="12">
      <c r="A18" s="20" t="s">
        <v>26</v>
      </c>
      <c r="B18" s="29">
        <v>-0.002132425</v>
      </c>
      <c r="C18" s="13">
        <v>0.02431531</v>
      </c>
      <c r="D18" s="13">
        <v>0.001034661</v>
      </c>
      <c r="E18" s="13">
        <v>0.02046714</v>
      </c>
      <c r="F18" s="25">
        <v>-0.02285694</v>
      </c>
      <c r="G18" s="35">
        <v>0.007658098</v>
      </c>
    </row>
    <row r="19" spans="1:7" ht="12">
      <c r="A19" s="21" t="s">
        <v>27</v>
      </c>
      <c r="B19" s="31">
        <v>-0.2036722</v>
      </c>
      <c r="C19" s="15">
        <v>-0.1999287</v>
      </c>
      <c r="D19" s="15">
        <v>-0.2073844</v>
      </c>
      <c r="E19" s="15">
        <v>-0.1990825</v>
      </c>
      <c r="F19" s="27">
        <v>-0.1376368</v>
      </c>
      <c r="G19" s="37">
        <v>-0.1937304</v>
      </c>
    </row>
    <row r="20" spans="1:7" ht="12.75" thickBot="1">
      <c r="A20" s="44" t="s">
        <v>28</v>
      </c>
      <c r="B20" s="45">
        <v>-0.001940782</v>
      </c>
      <c r="C20" s="46">
        <v>-0.002059087</v>
      </c>
      <c r="D20" s="46">
        <v>-0.0007301613</v>
      </c>
      <c r="E20" s="46">
        <v>0.001854623</v>
      </c>
      <c r="F20" s="47">
        <v>-0.009175208</v>
      </c>
      <c r="G20" s="48">
        <v>-0.001731926</v>
      </c>
    </row>
    <row r="21" spans="1:7" ht="12.75" thickTop="1">
      <c r="A21" s="6" t="s">
        <v>29</v>
      </c>
      <c r="B21" s="39">
        <v>36.46447</v>
      </c>
      <c r="C21" s="40">
        <v>3.402976</v>
      </c>
      <c r="D21" s="40">
        <v>-0.9995076</v>
      </c>
      <c r="E21" s="40">
        <v>3.462634</v>
      </c>
      <c r="F21" s="41">
        <v>-49.9282</v>
      </c>
      <c r="G21" s="43">
        <v>0.002371277</v>
      </c>
    </row>
    <row r="22" spans="1:7" ht="12">
      <c r="A22" s="20" t="s">
        <v>30</v>
      </c>
      <c r="B22" s="29">
        <v>-23.3144</v>
      </c>
      <c r="C22" s="13">
        <v>-57.24433</v>
      </c>
      <c r="D22" s="13">
        <v>-8.490687</v>
      </c>
      <c r="E22" s="13">
        <v>43.16907</v>
      </c>
      <c r="F22" s="25">
        <v>65.21699</v>
      </c>
      <c r="G22" s="36">
        <v>0</v>
      </c>
    </row>
    <row r="23" spans="1:7" ht="12">
      <c r="A23" s="20" t="s">
        <v>31</v>
      </c>
      <c r="B23" s="29">
        <v>2.628701</v>
      </c>
      <c r="C23" s="13">
        <v>-2.087344</v>
      </c>
      <c r="D23" s="13">
        <v>-1.7161</v>
      </c>
      <c r="E23" s="13">
        <v>1.647562</v>
      </c>
      <c r="F23" s="25">
        <v>10.5128</v>
      </c>
      <c r="G23" s="35">
        <v>1.266529</v>
      </c>
    </row>
    <row r="24" spans="1:7" ht="12">
      <c r="A24" s="20" t="s">
        <v>32</v>
      </c>
      <c r="B24" s="29">
        <v>-2.46602</v>
      </c>
      <c r="C24" s="13">
        <v>3.191885</v>
      </c>
      <c r="D24" s="13">
        <v>0.1543925</v>
      </c>
      <c r="E24" s="13">
        <v>1.78936</v>
      </c>
      <c r="F24" s="25">
        <v>-2.059771</v>
      </c>
      <c r="G24" s="35">
        <v>0.6043292</v>
      </c>
    </row>
    <row r="25" spans="1:7" ht="12">
      <c r="A25" s="20" t="s">
        <v>33</v>
      </c>
      <c r="B25" s="29">
        <v>1.084977</v>
      </c>
      <c r="C25" s="13">
        <v>-0.159434</v>
      </c>
      <c r="D25" s="13">
        <v>-0.7315263</v>
      </c>
      <c r="E25" s="13">
        <v>0.5201083</v>
      </c>
      <c r="F25" s="25">
        <v>-0.4569287</v>
      </c>
      <c r="G25" s="35">
        <v>0.006416041</v>
      </c>
    </row>
    <row r="26" spans="1:7" ht="12">
      <c r="A26" s="21" t="s">
        <v>34</v>
      </c>
      <c r="B26" s="31">
        <v>1.104765</v>
      </c>
      <c r="C26" s="15">
        <v>-0.4782501</v>
      </c>
      <c r="D26" s="15">
        <v>-0.8982834</v>
      </c>
      <c r="E26" s="15">
        <v>-0.9613566</v>
      </c>
      <c r="F26" s="27">
        <v>1.299713</v>
      </c>
      <c r="G26" s="37">
        <v>-0.2291339</v>
      </c>
    </row>
    <row r="27" spans="1:7" ht="12">
      <c r="A27" s="20" t="s">
        <v>35</v>
      </c>
      <c r="B27" s="29">
        <v>0.03520976</v>
      </c>
      <c r="C27" s="13">
        <v>-0.1524319</v>
      </c>
      <c r="D27" s="13">
        <v>-0.3996311</v>
      </c>
      <c r="E27" s="13">
        <v>-0.1290257</v>
      </c>
      <c r="F27" s="25">
        <v>0.3820503</v>
      </c>
      <c r="G27" s="35">
        <v>-0.1077059</v>
      </c>
    </row>
    <row r="28" spans="1:7" ht="12">
      <c r="A28" s="20" t="s">
        <v>36</v>
      </c>
      <c r="B28" s="29">
        <v>-0.3250499</v>
      </c>
      <c r="C28" s="13">
        <v>0.2753029</v>
      </c>
      <c r="D28" s="13">
        <v>0.2891781</v>
      </c>
      <c r="E28" s="13">
        <v>0.419584</v>
      </c>
      <c r="F28" s="25">
        <v>-0.2511217</v>
      </c>
      <c r="G28" s="35">
        <v>0.1562701</v>
      </c>
    </row>
    <row r="29" spans="1:7" ht="12">
      <c r="A29" s="20" t="s">
        <v>37</v>
      </c>
      <c r="B29" s="29">
        <v>0.2106804</v>
      </c>
      <c r="C29" s="13">
        <v>0.1094289</v>
      </c>
      <c r="D29" s="13">
        <v>-0.0562921</v>
      </c>
      <c r="E29" s="13">
        <v>-0.05597875</v>
      </c>
      <c r="F29" s="25">
        <v>-0.1557883</v>
      </c>
      <c r="G29" s="35">
        <v>0.008918358</v>
      </c>
    </row>
    <row r="30" spans="1:7" ht="12">
      <c r="A30" s="21" t="s">
        <v>38</v>
      </c>
      <c r="B30" s="31">
        <v>0.1244018</v>
      </c>
      <c r="C30" s="15">
        <v>-0.03191443</v>
      </c>
      <c r="D30" s="15">
        <v>0.006211173</v>
      </c>
      <c r="E30" s="15">
        <v>-0.1063759</v>
      </c>
      <c r="F30" s="27">
        <v>0.1822191</v>
      </c>
      <c r="G30" s="37">
        <v>0.01054012</v>
      </c>
    </row>
    <row r="31" spans="1:7" ht="12">
      <c r="A31" s="20" t="s">
        <v>39</v>
      </c>
      <c r="B31" s="29">
        <v>0.03778728</v>
      </c>
      <c r="C31" s="13">
        <v>0.03050426</v>
      </c>
      <c r="D31" s="13">
        <v>-0.0349063</v>
      </c>
      <c r="E31" s="13">
        <v>-0.04351626</v>
      </c>
      <c r="F31" s="25">
        <v>-0.05094599</v>
      </c>
      <c r="G31" s="35">
        <v>-0.0128826</v>
      </c>
    </row>
    <row r="32" spans="1:7" ht="12">
      <c r="A32" s="20" t="s">
        <v>40</v>
      </c>
      <c r="B32" s="29">
        <v>-0.009587172</v>
      </c>
      <c r="C32" s="13">
        <v>0.02465862</v>
      </c>
      <c r="D32" s="13">
        <v>0.04939364</v>
      </c>
      <c r="E32" s="13">
        <v>0.04381606</v>
      </c>
      <c r="F32" s="25">
        <v>-0.03190325</v>
      </c>
      <c r="G32" s="35">
        <v>0.02271031</v>
      </c>
    </row>
    <row r="33" spans="1:7" ht="12">
      <c r="A33" s="20" t="s">
        <v>41</v>
      </c>
      <c r="B33" s="29">
        <v>0.07677793</v>
      </c>
      <c r="C33" s="13">
        <v>0.08912006</v>
      </c>
      <c r="D33" s="13">
        <v>0.0727146</v>
      </c>
      <c r="E33" s="13">
        <v>0.06756013</v>
      </c>
      <c r="F33" s="25">
        <v>0.03767434</v>
      </c>
      <c r="G33" s="35">
        <v>0.0713244</v>
      </c>
    </row>
    <row r="34" spans="1:7" ht="12">
      <c r="A34" s="21" t="s">
        <v>42</v>
      </c>
      <c r="B34" s="31">
        <v>0.01072574</v>
      </c>
      <c r="C34" s="15">
        <v>0.007334847</v>
      </c>
      <c r="D34" s="15">
        <v>0.002245752</v>
      </c>
      <c r="E34" s="15">
        <v>-0.01364184</v>
      </c>
      <c r="F34" s="27">
        <v>-0.03323661</v>
      </c>
      <c r="G34" s="37">
        <v>-0.003882774</v>
      </c>
    </row>
    <row r="35" spans="1:7" ht="12.75" thickBot="1">
      <c r="A35" s="22" t="s">
        <v>43</v>
      </c>
      <c r="B35" s="32">
        <v>0.008240064</v>
      </c>
      <c r="C35" s="16">
        <v>-0.001137074</v>
      </c>
      <c r="D35" s="16">
        <v>-0.001360194</v>
      </c>
      <c r="E35" s="16">
        <v>-0.001676823</v>
      </c>
      <c r="F35" s="28">
        <v>-0.003107772</v>
      </c>
      <c r="G35" s="38">
        <v>-0.0002299677</v>
      </c>
    </row>
    <row r="36" spans="1:7" ht="12">
      <c r="A36" s="4" t="s">
        <v>44</v>
      </c>
      <c r="B36" s="3">
        <v>22.94006</v>
      </c>
      <c r="C36" s="3">
        <v>22.93701</v>
      </c>
      <c r="D36" s="3">
        <v>22.94617</v>
      </c>
      <c r="E36" s="3">
        <v>22.94617</v>
      </c>
      <c r="F36" s="3">
        <v>22.95837</v>
      </c>
      <c r="G36" s="3"/>
    </row>
    <row r="37" spans="1:6" ht="12">
      <c r="A37" s="4" t="s">
        <v>45</v>
      </c>
      <c r="B37" s="2">
        <v>-0.4221598</v>
      </c>
      <c r="C37" s="2">
        <v>-0.386556</v>
      </c>
      <c r="D37" s="2">
        <v>-0.3753662</v>
      </c>
      <c r="E37" s="2">
        <v>-0.3657023</v>
      </c>
      <c r="F37" s="2">
        <v>-0.3621419</v>
      </c>
    </row>
    <row r="38" spans="1:7" ht="12">
      <c r="A38" s="4" t="s">
        <v>53</v>
      </c>
      <c r="B38" s="2">
        <v>-9.640475E-05</v>
      </c>
      <c r="C38" s="2">
        <v>6.630683E-05</v>
      </c>
      <c r="D38" s="2">
        <v>-7.193696E-05</v>
      </c>
      <c r="E38" s="2">
        <v>7.330499E-05</v>
      </c>
      <c r="F38" s="2">
        <v>-1.702442E-05</v>
      </c>
      <c r="G38" s="2">
        <v>0.000184431</v>
      </c>
    </row>
    <row r="39" spans="1:7" ht="12.75" thickBot="1">
      <c r="A39" s="4" t="s">
        <v>54</v>
      </c>
      <c r="B39" s="2">
        <v>-6.221436E-05</v>
      </c>
      <c r="C39" s="2">
        <v>0</v>
      </c>
      <c r="D39" s="2">
        <v>0</v>
      </c>
      <c r="E39" s="2">
        <v>0</v>
      </c>
      <c r="F39" s="2">
        <v>8.498898E-05</v>
      </c>
      <c r="G39" s="2">
        <v>0.0007440077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3.116535</v>
      </c>
      <c r="F40" s="17" t="s">
        <v>48</v>
      </c>
      <c r="G40" s="8">
        <v>55.079272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0.003758</v>
      </c>
      <c r="D4">
        <v>0.003757</v>
      </c>
      <c r="E4">
        <v>0.003758</v>
      </c>
      <c r="F4">
        <v>0.002088</v>
      </c>
      <c r="G4">
        <v>0.011712</v>
      </c>
    </row>
    <row r="5" spans="1:7" ht="12.75">
      <c r="A5" t="s">
        <v>13</v>
      </c>
      <c r="B5">
        <v>-1.165718</v>
      </c>
      <c r="C5">
        <v>-2.862185</v>
      </c>
      <c r="D5">
        <v>-0.424534</v>
      </c>
      <c r="E5">
        <v>2.15844</v>
      </c>
      <c r="F5">
        <v>3.260803</v>
      </c>
      <c r="G5">
        <v>6.577161</v>
      </c>
    </row>
    <row r="6" spans="1:7" ht="12.75">
      <c r="A6" t="s">
        <v>14</v>
      </c>
      <c r="B6" s="49">
        <v>56.794</v>
      </c>
      <c r="C6" s="49">
        <v>-38.98582</v>
      </c>
      <c r="D6" s="49">
        <v>42.31504</v>
      </c>
      <c r="E6" s="49">
        <v>-43.13633</v>
      </c>
      <c r="F6" s="49">
        <v>10.3404</v>
      </c>
      <c r="G6" s="49">
        <v>0.002380595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-0.1120761</v>
      </c>
      <c r="C8" s="49">
        <v>0.1747746</v>
      </c>
      <c r="D8" s="49">
        <v>-2.065649</v>
      </c>
      <c r="E8" s="49">
        <v>-0.9700405</v>
      </c>
      <c r="F8" s="49">
        <v>-7.102883</v>
      </c>
      <c r="G8" s="49">
        <v>-1.654212</v>
      </c>
    </row>
    <row r="9" spans="1:7" ht="12.75">
      <c r="A9" t="s">
        <v>17</v>
      </c>
      <c r="B9" s="49">
        <v>0.3295366</v>
      </c>
      <c r="C9" s="49">
        <v>-0.08014359</v>
      </c>
      <c r="D9" s="49">
        <v>0.4269929</v>
      </c>
      <c r="E9" s="49">
        <v>0.2142168</v>
      </c>
      <c r="F9" s="49">
        <v>-1.069055</v>
      </c>
      <c r="G9" s="49">
        <v>0.03963341</v>
      </c>
    </row>
    <row r="10" spans="1:7" ht="12.75">
      <c r="A10" t="s">
        <v>18</v>
      </c>
      <c r="B10" s="49">
        <v>0.6078533</v>
      </c>
      <c r="C10" s="49">
        <v>0.0192913</v>
      </c>
      <c r="D10" s="49">
        <v>1.376318</v>
      </c>
      <c r="E10" s="49">
        <v>0.2583098</v>
      </c>
      <c r="F10" s="49">
        <v>0.7176647</v>
      </c>
      <c r="G10" s="49">
        <v>0.5816564</v>
      </c>
    </row>
    <row r="11" spans="1:7" ht="12.75">
      <c r="A11" t="s">
        <v>19</v>
      </c>
      <c r="B11" s="49">
        <v>2.79624</v>
      </c>
      <c r="C11" s="49">
        <v>2.038879</v>
      </c>
      <c r="D11" s="49">
        <v>2.335844</v>
      </c>
      <c r="E11" s="49">
        <v>1.520456</v>
      </c>
      <c r="F11" s="49">
        <v>11.97659</v>
      </c>
      <c r="G11" s="49">
        <v>3.42367</v>
      </c>
    </row>
    <row r="12" spans="1:7" ht="12.75">
      <c r="A12" t="s">
        <v>20</v>
      </c>
      <c r="B12" s="49">
        <v>0.2455489</v>
      </c>
      <c r="C12" s="49">
        <v>0.4572105</v>
      </c>
      <c r="D12" s="49">
        <v>-0.0715491</v>
      </c>
      <c r="E12" s="49">
        <v>0.003691037</v>
      </c>
      <c r="F12" s="49">
        <v>-0.4857954</v>
      </c>
      <c r="G12" s="49">
        <v>0.06421638</v>
      </c>
    </row>
    <row r="13" spans="1:7" ht="12.75">
      <c r="A13" t="s">
        <v>21</v>
      </c>
      <c r="B13" s="49">
        <v>0.07043234</v>
      </c>
      <c r="C13" s="49">
        <v>-0.1364591</v>
      </c>
      <c r="D13" s="49">
        <v>-0.09059618</v>
      </c>
      <c r="E13" s="49">
        <v>0.03791106</v>
      </c>
      <c r="F13" s="49">
        <v>-0.172581</v>
      </c>
      <c r="G13" s="49">
        <v>-0.05841929</v>
      </c>
    </row>
    <row r="14" spans="1:7" ht="12.75">
      <c r="A14" t="s">
        <v>22</v>
      </c>
      <c r="B14" s="49">
        <v>-0.06618144</v>
      </c>
      <c r="C14" s="49">
        <v>0.01033234</v>
      </c>
      <c r="D14" s="49">
        <v>0.09477472</v>
      </c>
      <c r="E14" s="49">
        <v>0.007959603</v>
      </c>
      <c r="F14" s="49">
        <v>-0.0593461</v>
      </c>
      <c r="G14" s="49">
        <v>0.009709399</v>
      </c>
    </row>
    <row r="15" spans="1:7" ht="12.75">
      <c r="A15" t="s">
        <v>23</v>
      </c>
      <c r="B15" s="49">
        <v>-0.3547725</v>
      </c>
      <c r="C15" s="49">
        <v>-0.00880057</v>
      </c>
      <c r="D15" s="49">
        <v>-0.01018517</v>
      </c>
      <c r="E15" s="49">
        <v>-0.06844289</v>
      </c>
      <c r="F15" s="49">
        <v>-0.4305851</v>
      </c>
      <c r="G15" s="49">
        <v>-0.129847</v>
      </c>
    </row>
    <row r="16" spans="1:7" ht="12.75">
      <c r="A16" t="s">
        <v>24</v>
      </c>
      <c r="B16" s="49">
        <v>0.0316766</v>
      </c>
      <c r="C16" s="49">
        <v>0.02199687</v>
      </c>
      <c r="D16" s="49">
        <v>0.00934162</v>
      </c>
      <c r="E16" s="49">
        <v>-0.004360283</v>
      </c>
      <c r="F16" s="49">
        <v>-0.0004995838</v>
      </c>
      <c r="G16" s="49">
        <v>0.01100025</v>
      </c>
    </row>
    <row r="17" spans="1:7" ht="12.75">
      <c r="A17" t="s">
        <v>25</v>
      </c>
      <c r="B17" s="49">
        <v>-0.01733499</v>
      </c>
      <c r="C17" s="49">
        <v>-0.001684587</v>
      </c>
      <c r="D17" s="49">
        <v>-0.02112948</v>
      </c>
      <c r="E17" s="49">
        <v>-0.02197258</v>
      </c>
      <c r="F17" s="49">
        <v>-0.01262254</v>
      </c>
      <c r="G17" s="49">
        <v>-0.01496854</v>
      </c>
    </row>
    <row r="18" spans="1:7" ht="12.75">
      <c r="A18" t="s">
        <v>26</v>
      </c>
      <c r="B18" s="49">
        <v>-0.002132425</v>
      </c>
      <c r="C18" s="49">
        <v>0.02431531</v>
      </c>
      <c r="D18" s="49">
        <v>0.001034661</v>
      </c>
      <c r="E18" s="49">
        <v>0.02046714</v>
      </c>
      <c r="F18" s="49">
        <v>-0.02285694</v>
      </c>
      <c r="G18" s="49">
        <v>0.007658098</v>
      </c>
    </row>
    <row r="19" spans="1:7" ht="12.75">
      <c r="A19" t="s">
        <v>27</v>
      </c>
      <c r="B19" s="49">
        <v>-0.2036722</v>
      </c>
      <c r="C19" s="49">
        <v>-0.1999287</v>
      </c>
      <c r="D19" s="49">
        <v>-0.2073844</v>
      </c>
      <c r="E19" s="49">
        <v>-0.1990825</v>
      </c>
      <c r="F19" s="49">
        <v>-0.1376368</v>
      </c>
      <c r="G19" s="49">
        <v>-0.1937304</v>
      </c>
    </row>
    <row r="20" spans="1:7" ht="12.75">
      <c r="A20" t="s">
        <v>28</v>
      </c>
      <c r="B20" s="49">
        <v>-0.001940782</v>
      </c>
      <c r="C20" s="49">
        <v>-0.002059087</v>
      </c>
      <c r="D20" s="49">
        <v>-0.0007301613</v>
      </c>
      <c r="E20" s="49">
        <v>0.001854623</v>
      </c>
      <c r="F20" s="49">
        <v>-0.009175208</v>
      </c>
      <c r="G20" s="49">
        <v>-0.001731926</v>
      </c>
    </row>
    <row r="21" spans="1:7" ht="12.75">
      <c r="A21" t="s">
        <v>29</v>
      </c>
      <c r="B21" s="49">
        <v>36.46447</v>
      </c>
      <c r="C21" s="49">
        <v>3.402976</v>
      </c>
      <c r="D21" s="49">
        <v>-0.9995076</v>
      </c>
      <c r="E21" s="49">
        <v>3.462634</v>
      </c>
      <c r="F21" s="49">
        <v>-49.9282</v>
      </c>
      <c r="G21" s="49">
        <v>0.002371277</v>
      </c>
    </row>
    <row r="22" spans="1:7" ht="12.75">
      <c r="A22" t="s">
        <v>30</v>
      </c>
      <c r="B22" s="49">
        <v>-23.3144</v>
      </c>
      <c r="C22" s="49">
        <v>-57.24433</v>
      </c>
      <c r="D22" s="49">
        <v>-8.490687</v>
      </c>
      <c r="E22" s="49">
        <v>43.16907</v>
      </c>
      <c r="F22" s="49">
        <v>65.21699</v>
      </c>
      <c r="G22" s="49">
        <v>0</v>
      </c>
    </row>
    <row r="23" spans="1:7" ht="12.75">
      <c r="A23" t="s">
        <v>31</v>
      </c>
      <c r="B23" s="49">
        <v>2.628701</v>
      </c>
      <c r="C23" s="49">
        <v>-2.087344</v>
      </c>
      <c r="D23" s="49">
        <v>-1.7161</v>
      </c>
      <c r="E23" s="49">
        <v>1.647562</v>
      </c>
      <c r="F23" s="49">
        <v>10.5128</v>
      </c>
      <c r="G23" s="49">
        <v>1.266529</v>
      </c>
    </row>
    <row r="24" spans="1:7" ht="12.75">
      <c r="A24" t="s">
        <v>32</v>
      </c>
      <c r="B24" s="49">
        <v>-2.46602</v>
      </c>
      <c r="C24" s="49">
        <v>3.191885</v>
      </c>
      <c r="D24" s="49">
        <v>0.1543925</v>
      </c>
      <c r="E24" s="49">
        <v>1.78936</v>
      </c>
      <c r="F24" s="49">
        <v>-2.059771</v>
      </c>
      <c r="G24" s="49">
        <v>0.6043292</v>
      </c>
    </row>
    <row r="25" spans="1:7" ht="12.75">
      <c r="A25" t="s">
        <v>33</v>
      </c>
      <c r="B25" s="49">
        <v>1.084977</v>
      </c>
      <c r="C25" s="49">
        <v>-0.159434</v>
      </c>
      <c r="D25" s="49">
        <v>-0.7315263</v>
      </c>
      <c r="E25" s="49">
        <v>0.5201083</v>
      </c>
      <c r="F25" s="49">
        <v>-0.4569287</v>
      </c>
      <c r="G25" s="49">
        <v>0.006416041</v>
      </c>
    </row>
    <row r="26" spans="1:7" ht="12.75">
      <c r="A26" t="s">
        <v>34</v>
      </c>
      <c r="B26" s="49">
        <v>1.104765</v>
      </c>
      <c r="C26" s="49">
        <v>-0.4782501</v>
      </c>
      <c r="D26" s="49">
        <v>-0.8982834</v>
      </c>
      <c r="E26" s="49">
        <v>-0.9613566</v>
      </c>
      <c r="F26" s="49">
        <v>1.299713</v>
      </c>
      <c r="G26" s="49">
        <v>-0.2291339</v>
      </c>
    </row>
    <row r="27" spans="1:7" ht="12.75">
      <c r="A27" t="s">
        <v>35</v>
      </c>
      <c r="B27" s="49">
        <v>0.03520976</v>
      </c>
      <c r="C27" s="49">
        <v>-0.1524319</v>
      </c>
      <c r="D27" s="49">
        <v>-0.3996311</v>
      </c>
      <c r="E27" s="49">
        <v>-0.1290257</v>
      </c>
      <c r="F27" s="49">
        <v>0.3820503</v>
      </c>
      <c r="G27" s="49">
        <v>-0.1077059</v>
      </c>
    </row>
    <row r="28" spans="1:7" ht="12.75">
      <c r="A28" t="s">
        <v>36</v>
      </c>
      <c r="B28" s="49">
        <v>-0.3250499</v>
      </c>
      <c r="C28" s="49">
        <v>0.2753029</v>
      </c>
      <c r="D28" s="49">
        <v>0.2891781</v>
      </c>
      <c r="E28" s="49">
        <v>0.419584</v>
      </c>
      <c r="F28" s="49">
        <v>-0.2511217</v>
      </c>
      <c r="G28" s="49">
        <v>0.1562701</v>
      </c>
    </row>
    <row r="29" spans="1:7" ht="12.75">
      <c r="A29" t="s">
        <v>37</v>
      </c>
      <c r="B29" s="49">
        <v>0.2106804</v>
      </c>
      <c r="C29" s="49">
        <v>0.1094289</v>
      </c>
      <c r="D29" s="49">
        <v>-0.0562921</v>
      </c>
      <c r="E29" s="49">
        <v>-0.05597875</v>
      </c>
      <c r="F29" s="49">
        <v>-0.1557883</v>
      </c>
      <c r="G29" s="49">
        <v>0.008918358</v>
      </c>
    </row>
    <row r="30" spans="1:7" ht="12.75">
      <c r="A30" t="s">
        <v>38</v>
      </c>
      <c r="B30" s="49">
        <v>0.1244018</v>
      </c>
      <c r="C30" s="49">
        <v>-0.03191443</v>
      </c>
      <c r="D30" s="49">
        <v>0.006211173</v>
      </c>
      <c r="E30" s="49">
        <v>-0.1063759</v>
      </c>
      <c r="F30" s="49">
        <v>0.1822191</v>
      </c>
      <c r="G30" s="49">
        <v>0.01054012</v>
      </c>
    </row>
    <row r="31" spans="1:7" ht="12.75">
      <c r="A31" t="s">
        <v>39</v>
      </c>
      <c r="B31" s="49">
        <v>0.03778728</v>
      </c>
      <c r="C31" s="49">
        <v>0.03050426</v>
      </c>
      <c r="D31" s="49">
        <v>-0.0349063</v>
      </c>
      <c r="E31" s="49">
        <v>-0.04351626</v>
      </c>
      <c r="F31" s="49">
        <v>-0.05094599</v>
      </c>
      <c r="G31" s="49">
        <v>-0.0128826</v>
      </c>
    </row>
    <row r="32" spans="1:7" ht="12.75">
      <c r="A32" t="s">
        <v>40</v>
      </c>
      <c r="B32" s="49">
        <v>-0.009587172</v>
      </c>
      <c r="C32" s="49">
        <v>0.02465862</v>
      </c>
      <c r="D32" s="49">
        <v>0.04939364</v>
      </c>
      <c r="E32" s="49">
        <v>0.04381606</v>
      </c>
      <c r="F32" s="49">
        <v>-0.03190325</v>
      </c>
      <c r="G32" s="49">
        <v>0.02271031</v>
      </c>
    </row>
    <row r="33" spans="1:7" ht="12.75">
      <c r="A33" t="s">
        <v>41</v>
      </c>
      <c r="B33" s="49">
        <v>0.07677793</v>
      </c>
      <c r="C33" s="49">
        <v>0.08912006</v>
      </c>
      <c r="D33" s="49">
        <v>0.0727146</v>
      </c>
      <c r="E33" s="49">
        <v>0.06756013</v>
      </c>
      <c r="F33" s="49">
        <v>0.03767434</v>
      </c>
      <c r="G33" s="49">
        <v>0.0713244</v>
      </c>
    </row>
    <row r="34" spans="1:7" ht="12.75">
      <c r="A34" t="s">
        <v>42</v>
      </c>
      <c r="B34" s="49">
        <v>0.01072574</v>
      </c>
      <c r="C34" s="49">
        <v>0.007334847</v>
      </c>
      <c r="D34" s="49">
        <v>0.002245752</v>
      </c>
      <c r="E34" s="49">
        <v>-0.01364184</v>
      </c>
      <c r="F34" s="49">
        <v>-0.03323661</v>
      </c>
      <c r="G34" s="49">
        <v>-0.003882774</v>
      </c>
    </row>
    <row r="35" spans="1:7" ht="12.75">
      <c r="A35" t="s">
        <v>43</v>
      </c>
      <c r="B35" s="49">
        <v>0.008240064</v>
      </c>
      <c r="C35" s="49">
        <v>-0.001137074</v>
      </c>
      <c r="D35" s="49">
        <v>-0.001360194</v>
      </c>
      <c r="E35" s="49">
        <v>-0.001676823</v>
      </c>
      <c r="F35" s="49">
        <v>-0.003107772</v>
      </c>
      <c r="G35" s="49">
        <v>-0.0002299677</v>
      </c>
    </row>
    <row r="36" spans="1:6" ht="12.75">
      <c r="A36" t="s">
        <v>44</v>
      </c>
      <c r="B36" s="49">
        <v>22.94006</v>
      </c>
      <c r="C36" s="49">
        <v>22.93701</v>
      </c>
      <c r="D36" s="49">
        <v>22.94617</v>
      </c>
      <c r="E36" s="49">
        <v>22.94617</v>
      </c>
      <c r="F36" s="49">
        <v>22.95837</v>
      </c>
    </row>
    <row r="37" spans="1:6" ht="12.75">
      <c r="A37" t="s">
        <v>45</v>
      </c>
      <c r="B37" s="49">
        <v>-0.4221598</v>
      </c>
      <c r="C37" s="49">
        <v>-0.386556</v>
      </c>
      <c r="D37" s="49">
        <v>-0.3753662</v>
      </c>
      <c r="E37" s="49">
        <v>-0.3657023</v>
      </c>
      <c r="F37" s="49">
        <v>-0.3621419</v>
      </c>
    </row>
    <row r="38" spans="1:7" ht="12.75">
      <c r="A38" t="s">
        <v>55</v>
      </c>
      <c r="B38" s="49">
        <v>-9.640475E-05</v>
      </c>
      <c r="C38" s="49">
        <v>6.630683E-05</v>
      </c>
      <c r="D38" s="49">
        <v>-7.193696E-05</v>
      </c>
      <c r="E38" s="49">
        <v>7.330499E-05</v>
      </c>
      <c r="F38" s="49">
        <v>-1.702442E-05</v>
      </c>
      <c r="G38" s="49">
        <v>0.000184431</v>
      </c>
    </row>
    <row r="39" spans="1:7" ht="12.75">
      <c r="A39" t="s">
        <v>56</v>
      </c>
      <c r="B39" s="49">
        <v>-6.221436E-05</v>
      </c>
      <c r="C39" s="49">
        <v>0</v>
      </c>
      <c r="D39" s="49">
        <v>0</v>
      </c>
      <c r="E39" s="49">
        <v>0</v>
      </c>
      <c r="F39" s="49">
        <v>8.498898E-05</v>
      </c>
      <c r="G39" s="49">
        <v>0.0007440077</v>
      </c>
    </row>
    <row r="40" spans="2:7" ht="12.75">
      <c r="B40" t="s">
        <v>46</v>
      </c>
      <c r="C40">
        <v>-0.003758</v>
      </c>
      <c r="D40" t="s">
        <v>47</v>
      </c>
      <c r="E40">
        <v>3.116535</v>
      </c>
      <c r="F40" t="s">
        <v>48</v>
      </c>
      <c r="G40">
        <v>55.079272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-9.640475095044067E-05</v>
      </c>
      <c r="C50">
        <f>-0.017/(C7*C7+C22*C22)*(C21*C22+C6*C7)</f>
        <v>6.63068373662076E-05</v>
      </c>
      <c r="D50">
        <f>-0.017/(D7*D7+D22*D22)*(D21*D22+D6*D7)</f>
        <v>-7.193695884542774E-05</v>
      </c>
      <c r="E50">
        <f>-0.017/(E7*E7+E22*E22)*(E21*E22+E6*E7)</f>
        <v>7.330498353412105E-05</v>
      </c>
      <c r="F50">
        <f>-0.017/(F7*F7+F22*F22)*(F21*F22+F6*F7)</f>
        <v>-1.7024407531981782E-05</v>
      </c>
      <c r="G50">
        <f>(B50*B$4+C50*C$4+D50*D$4+E50*E$4+F50*F$4)/SUM(B$4:F$4)</f>
        <v>8.695572070121837E-08</v>
      </c>
    </row>
    <row r="51" spans="1:7" ht="12.75">
      <c r="A51" t="s">
        <v>59</v>
      </c>
      <c r="B51">
        <f>-0.017/(B7*B7+B22*B22)*(B21*B7-B6*B22)</f>
        <v>-6.22143608925559E-05</v>
      </c>
      <c r="C51">
        <f>-0.017/(C7*C7+C22*C22)*(C21*C7-C6*C22)</f>
        <v>-5.405490152055248E-06</v>
      </c>
      <c r="D51">
        <f>-0.017/(D7*D7+D22*D22)*(D21*D7-D6*D22)</f>
        <v>1.6380834998711594E-06</v>
      </c>
      <c r="E51">
        <f>-0.017/(E7*E7+E22*E22)*(E21*E7-E6*E22)</f>
        <v>-6.202928596553332E-06</v>
      </c>
      <c r="F51">
        <f>-0.017/(F7*F7+F22*F22)*(F21*F7-F6*F22)</f>
        <v>8.498896806157691E-05</v>
      </c>
      <c r="G51">
        <f>(B51*B$4+C51*C$4+D51*D$4+E51*E$4+F51*F$4)/SUM(B$4:F$4)</f>
        <v>-2.3614702522162004E-08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10000.020511484847</v>
      </c>
      <c r="C62">
        <f>C7+(2/0.017)*(C8*C50-C23*C51)</f>
        <v>10000.000035956888</v>
      </c>
      <c r="D62">
        <f>D7+(2/0.017)*(D8*D50-D23*D51)</f>
        <v>10000.017812661436</v>
      </c>
      <c r="E62">
        <f>E7+(2/0.017)*(E8*E50-E23*E51)</f>
        <v>9999.992836577243</v>
      </c>
      <c r="F62">
        <f>F7+(2/0.017)*(F8*F50-F23*F51)</f>
        <v>9999.909111806048</v>
      </c>
    </row>
    <row r="63" spans="1:6" ht="12.75">
      <c r="A63" t="s">
        <v>67</v>
      </c>
      <c r="B63">
        <f>B8+(3/0.017)*(B9*B50-B24*B51)</f>
        <v>-0.14475682095887923</v>
      </c>
      <c r="C63">
        <f>C8+(3/0.017)*(C9*C50-C24*C51)</f>
        <v>0.17688159440222098</v>
      </c>
      <c r="D63">
        <f>D8+(3/0.017)*(D9*D50-D24*D51)</f>
        <v>-2.071114202084943</v>
      </c>
      <c r="E63">
        <f>E8+(3/0.017)*(E9*E50-E24*E51)</f>
        <v>-0.9653106591805422</v>
      </c>
      <c r="F63">
        <f>F8+(3/0.017)*(F9*F50-F24*F51)</f>
        <v>-7.068778675342248</v>
      </c>
    </row>
    <row r="64" spans="1:6" ht="12.75">
      <c r="A64" t="s">
        <v>68</v>
      </c>
      <c r="B64">
        <f>B9+(4/0.017)*(B10*B50-B25*B51)</f>
        <v>0.3316310010911104</v>
      </c>
      <c r="C64">
        <f>C9+(4/0.017)*(C10*C50-C25*C51)</f>
        <v>-0.08004539560593413</v>
      </c>
      <c r="D64">
        <f>D9+(4/0.017)*(D10*D50-D25*D51)</f>
        <v>0.40397882231471305</v>
      </c>
      <c r="E64">
        <f>E9+(4/0.017)*(E10*E50-E25*E51)</f>
        <v>0.21943129183131221</v>
      </c>
      <c r="F64">
        <f>F9+(4/0.017)*(F10*F50-F25*F51)</f>
        <v>-1.0627923923843294</v>
      </c>
    </row>
    <row r="65" spans="1:6" ht="12.75">
      <c r="A65" t="s">
        <v>69</v>
      </c>
      <c r="B65">
        <f>B10+(5/0.017)*(B11*B50-B26*B51)</f>
        <v>0.5487831316511189</v>
      </c>
      <c r="C65">
        <f>C10+(5/0.017)*(C11*C50-C26*C51)</f>
        <v>0.05829319472253133</v>
      </c>
      <c r="D65">
        <f>D10+(5/0.017)*(D11*D50-D26*D51)</f>
        <v>1.3273291616230614</v>
      </c>
      <c r="E65">
        <f>E10+(5/0.017)*(E11*E50-E26*E51)</f>
        <v>0.28933738108786183</v>
      </c>
      <c r="F65">
        <f>F10+(5/0.017)*(F11*F50-F26*F51)</f>
        <v>0.6252071659853901</v>
      </c>
    </row>
    <row r="66" spans="1:6" ht="12.75">
      <c r="A66" t="s">
        <v>70</v>
      </c>
      <c r="B66">
        <f>B11+(6/0.017)*(B12*B50-B27*B51)</f>
        <v>2.7886582842935033</v>
      </c>
      <c r="C66">
        <f>C11+(6/0.017)*(C12*C50-C27*C51)</f>
        <v>2.049288016399287</v>
      </c>
      <c r="D66">
        <f>D11+(6/0.017)*(D12*D50-D27*D51)</f>
        <v>2.337891642508143</v>
      </c>
      <c r="E66">
        <f>E11+(6/0.017)*(E12*E50-E27*E51)</f>
        <v>1.5202690238361019</v>
      </c>
      <c r="F66">
        <f>F11+(6/0.017)*(F12*F50-F27*F51)</f>
        <v>11.968048935807817</v>
      </c>
    </row>
    <row r="67" spans="1:6" ht="12.75">
      <c r="A67" t="s">
        <v>71</v>
      </c>
      <c r="B67">
        <f>B12+(7/0.017)*(B13*B50-B28*B51)</f>
        <v>0.23442598894807518</v>
      </c>
      <c r="C67">
        <f>C12+(7/0.017)*(C13*C50-C28*C51)</f>
        <v>0.45409754884397663</v>
      </c>
      <c r="D67">
        <f>D12+(7/0.017)*(D13*D50-D28*D51)</f>
        <v>-0.0690605934949087</v>
      </c>
      <c r="E67">
        <f>E12+(7/0.017)*(E13*E50-E28*E51)</f>
        <v>0.005907039032307127</v>
      </c>
      <c r="F67">
        <f>F12+(7/0.017)*(F13*F50-F28*F51)</f>
        <v>-0.4757974797694105</v>
      </c>
    </row>
    <row r="68" spans="1:6" ht="12.75">
      <c r="A68" t="s">
        <v>72</v>
      </c>
      <c r="B68">
        <f>B13+(8/0.017)*(B14*B50-B29*B51)</f>
        <v>0.07960295255497861</v>
      </c>
      <c r="C68">
        <f>C13+(8/0.017)*(C14*C50-C29*C51)</f>
        <v>-0.1358583368803329</v>
      </c>
      <c r="D68">
        <f>D13+(8/0.017)*(D14*D50-D29*D51)</f>
        <v>-0.09376116539860886</v>
      </c>
      <c r="E68">
        <f>E13+(8/0.017)*(E14*E50-E29*E51)</f>
        <v>0.038022234765966514</v>
      </c>
      <c r="F68">
        <f>F13+(8/0.017)*(F14*F50-F29*F51)</f>
        <v>-0.16587482633181125</v>
      </c>
    </row>
    <row r="69" spans="1:6" ht="12.75">
      <c r="A69" t="s">
        <v>73</v>
      </c>
      <c r="B69">
        <f>B14+(9/0.017)*(B15*B50-B30*B51)</f>
        <v>-0.04397720488899771</v>
      </c>
      <c r="C69">
        <f>C14+(9/0.017)*(C15*C50-C30*C51)</f>
        <v>0.009932077652521151</v>
      </c>
      <c r="D69">
        <f>D14+(9/0.017)*(D15*D50-D30*D51)</f>
        <v>0.09515722833035635</v>
      </c>
      <c r="E69">
        <f>E14+(9/0.017)*(E15*E50-E30*E51)</f>
        <v>0.004954107510050248</v>
      </c>
      <c r="F69">
        <f>F14+(9/0.017)*(F15*F50-F30*F51)</f>
        <v>-0.0636640654973289</v>
      </c>
    </row>
    <row r="70" spans="1:6" ht="12.75">
      <c r="A70" t="s">
        <v>74</v>
      </c>
      <c r="B70">
        <f>B15+(10/0.017)*(B16*B50-B31*B51)</f>
        <v>-0.35518594897581685</v>
      </c>
      <c r="C70">
        <f>C15+(10/0.017)*(C16*C50-C31*C51)</f>
        <v>-0.00784560920077568</v>
      </c>
      <c r="D70">
        <f>D15+(10/0.017)*(D16*D50-D31*D51)</f>
        <v>-0.010546833705540043</v>
      </c>
      <c r="E70">
        <f>E15+(10/0.017)*(E16*E50-E31*E51)</f>
        <v>-0.06878968925122833</v>
      </c>
      <c r="F70">
        <f>F15+(10/0.017)*(F16*F50-F31*F51)</f>
        <v>-0.42803312809695115</v>
      </c>
    </row>
    <row r="71" spans="1:6" ht="12.75">
      <c r="A71" t="s">
        <v>75</v>
      </c>
      <c r="B71">
        <f>B16+(11/0.017)*(B17*B50-B32*B51)</f>
        <v>0.03237200422142618</v>
      </c>
      <c r="C71">
        <f>C16+(11/0.017)*(C17*C50-C32*C51)</f>
        <v>0.022010841482628562</v>
      </c>
      <c r="D71">
        <f>D16+(11/0.017)*(D17*D50-D32*D51)</f>
        <v>0.01027278917008999</v>
      </c>
      <c r="E71">
        <f>E16+(11/0.017)*(E17*E50-E32*E51)</f>
        <v>-0.0052266376446434394</v>
      </c>
      <c r="F71">
        <f>F16+(11/0.017)*(F17*F50-F32*F51)</f>
        <v>0.0013939145037618643</v>
      </c>
    </row>
    <row r="72" spans="1:6" ht="12.75">
      <c r="A72" t="s">
        <v>76</v>
      </c>
      <c r="B72">
        <f>B17+(12/0.017)*(B18*B50-B33*B51)</f>
        <v>-0.013818096531777258</v>
      </c>
      <c r="C72">
        <f>C17+(12/0.017)*(C18*C50-C33*C51)</f>
        <v>-0.00020646306186388646</v>
      </c>
      <c r="D72">
        <f>D17+(12/0.017)*(D18*D50-D33*D51)</f>
        <v>-0.021266098554519317</v>
      </c>
      <c r="E72">
        <f>E17+(12/0.017)*(E18*E50-E33*E51)</f>
        <v>-0.02061769951313806</v>
      </c>
      <c r="F72">
        <f>F17+(12/0.017)*(F18*F50-F33*F51)</f>
        <v>-0.014608029941769601</v>
      </c>
    </row>
    <row r="73" spans="1:6" ht="12.75">
      <c r="A73" t="s">
        <v>77</v>
      </c>
      <c r="B73">
        <f>B18+(13/0.017)*(B19*B50-B34*B51)</f>
        <v>0.0133928347696744</v>
      </c>
      <c r="C73">
        <f>C18+(13/0.017)*(C19*C50-C34*C51)</f>
        <v>0.014208198965726136</v>
      </c>
      <c r="D73">
        <f>D18+(13/0.017)*(D19*D50-D34*D51)</f>
        <v>0.012440191361349433</v>
      </c>
      <c r="E73">
        <f>E18+(13/0.017)*(E19*E50-E34*E51)</f>
        <v>0.009242512725270335</v>
      </c>
      <c r="F73">
        <f>F18+(13/0.017)*(F19*F50-F34*F51)</f>
        <v>-0.018904993406781267</v>
      </c>
    </row>
    <row r="74" spans="1:6" ht="12.75">
      <c r="A74" t="s">
        <v>78</v>
      </c>
      <c r="B74">
        <f>B19+(14/0.017)*(B20*B50-B35*B51)</f>
        <v>-0.2030959345357847</v>
      </c>
      <c r="C74">
        <f>C19+(14/0.017)*(C20*C50-C35*C51)</f>
        <v>-0.20004619952046906</v>
      </c>
      <c r="D74">
        <f>D19+(14/0.017)*(D20*D50-D35*D51)</f>
        <v>-0.20733930872198159</v>
      </c>
      <c r="E74">
        <f>E19+(14/0.017)*(E20*E50-E35*E51)</f>
        <v>-0.19897910432165028</v>
      </c>
      <c r="F74">
        <f>F19+(14/0.017)*(F20*F50-F35*F51)</f>
        <v>-0.13729064685787842</v>
      </c>
    </row>
    <row r="75" spans="1:6" ht="12.75">
      <c r="A75" t="s">
        <v>79</v>
      </c>
      <c r="B75" s="49">
        <f>B20</f>
        <v>-0.001940782</v>
      </c>
      <c r="C75" s="49">
        <f>C20</f>
        <v>-0.002059087</v>
      </c>
      <c r="D75" s="49">
        <f>D20</f>
        <v>-0.0007301613</v>
      </c>
      <c r="E75" s="49">
        <f>E20</f>
        <v>0.001854623</v>
      </c>
      <c r="F75" s="49">
        <f>F20</f>
        <v>-0.009175208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-23.343393708505335</v>
      </c>
      <c r="C82">
        <f>C22+(2/0.017)*(C8*C51+C23*C50)</f>
        <v>-57.26072410841346</v>
      </c>
      <c r="D82">
        <f>D22+(2/0.017)*(D8*D51+D23*D50)</f>
        <v>-8.476561434172798</v>
      </c>
      <c r="E82">
        <f>E22+(2/0.017)*(E8*E51+E23*E50)</f>
        <v>43.18398665849867</v>
      </c>
      <c r="F82">
        <f>F22+(2/0.017)*(F8*F51+F23*F50)</f>
        <v>65.12491460141949</v>
      </c>
    </row>
    <row r="83" spans="1:6" ht="12.75">
      <c r="A83" t="s">
        <v>82</v>
      </c>
      <c r="B83">
        <f>B23+(3/0.017)*(B9*B51+B24*B50)</f>
        <v>2.667036435584547</v>
      </c>
      <c r="C83">
        <f>C23+(3/0.017)*(C9*C51+C24*C50)</f>
        <v>-2.049918644416506</v>
      </c>
      <c r="D83">
        <f>D23+(3/0.017)*(D9*D51+D24*D50)</f>
        <v>-1.7179365429813807</v>
      </c>
      <c r="E83">
        <f>E23+(3/0.017)*(E9*E51+E24*E50)</f>
        <v>1.6704749824391822</v>
      </c>
      <c r="F83">
        <f>F23+(3/0.017)*(F9*F51+F24*F50)</f>
        <v>10.502954441119204</v>
      </c>
    </row>
    <row r="84" spans="1:6" ht="12.75">
      <c r="A84" t="s">
        <v>83</v>
      </c>
      <c r="B84">
        <f>B24+(4/0.017)*(B10*B51+B25*B50)</f>
        <v>-2.4995292098936206</v>
      </c>
      <c r="C84">
        <f>C24+(4/0.017)*(C10*C51+C25*C50)</f>
        <v>3.1893730368845143</v>
      </c>
      <c r="D84">
        <f>D24+(4/0.017)*(D10*D51+D25*D50)</f>
        <v>0.16730504144560557</v>
      </c>
      <c r="E84">
        <f>E24+(4/0.017)*(E10*E51+E25*E50)</f>
        <v>1.7979539419111223</v>
      </c>
      <c r="F84">
        <f>F24+(4/0.017)*(F10*F51+F25*F50)</f>
        <v>-2.0435892299602165</v>
      </c>
    </row>
    <row r="85" spans="1:6" ht="12.75">
      <c r="A85" t="s">
        <v>84</v>
      </c>
      <c r="B85">
        <f>B25+(5/0.017)*(B11*B51+B26*B50)</f>
        <v>1.0024855649453048</v>
      </c>
      <c r="C85">
        <f>C25+(5/0.017)*(C11*C51+C26*C50)</f>
        <v>-0.17200235057553082</v>
      </c>
      <c r="D85">
        <f>D25+(5/0.017)*(D11*D51+D26*D50)</f>
        <v>-0.71139509897294</v>
      </c>
      <c r="E85">
        <f>E25+(5/0.017)*(E11*E51+E26*E50)</f>
        <v>0.4966072677248177</v>
      </c>
      <c r="F85">
        <f>F25+(5/0.017)*(F11*F51+F26*F50)</f>
        <v>-0.1640607055264745</v>
      </c>
    </row>
    <row r="86" spans="1:6" ht="12.75">
      <c r="A86" t="s">
        <v>85</v>
      </c>
      <c r="B86">
        <f>B26+(6/0.017)*(B12*B51+B27*B50)</f>
        <v>1.0981752155205193</v>
      </c>
      <c r="C86">
        <f>C26+(6/0.017)*(C12*C51+C27*C50)</f>
        <v>-0.48268964966749</v>
      </c>
      <c r="D86">
        <f>D26+(6/0.017)*(D12*D51+D27*D50)</f>
        <v>-0.888178326143325</v>
      </c>
      <c r="E86">
        <f>E26+(6/0.017)*(E12*E51+E27*E50)</f>
        <v>-0.9647028783716247</v>
      </c>
      <c r="F86">
        <f>F26+(6/0.017)*(F12*F51+F27*F50)</f>
        <v>1.282845436562361</v>
      </c>
    </row>
    <row r="87" spans="1:6" ht="12.75">
      <c r="A87" t="s">
        <v>86</v>
      </c>
      <c r="B87">
        <f>B27+(7/0.017)*(B13*B51+B28*B50)</f>
        <v>0.04630865185040524</v>
      </c>
      <c r="C87">
        <f>C27+(7/0.017)*(C13*C51+C28*C50)</f>
        <v>-0.1446116264373132</v>
      </c>
      <c r="D87">
        <f>D27+(7/0.017)*(D13*D51+D28*D50)</f>
        <v>-0.4082579811943623</v>
      </c>
      <c r="E87">
        <f>E27+(7/0.017)*(E13*E51+E28*E50)</f>
        <v>-0.1164576370417137</v>
      </c>
      <c r="F87">
        <f>F27+(7/0.017)*(F13*F51+F28*F50)</f>
        <v>0.3777711246733661</v>
      </c>
    </row>
    <row r="88" spans="1:6" ht="12.75">
      <c r="A88" t="s">
        <v>87</v>
      </c>
      <c r="B88">
        <f>B28+(8/0.017)*(B14*B51+B29*B50)</f>
        <v>-0.3326702084703954</v>
      </c>
      <c r="C88">
        <f>C28+(8/0.017)*(C14*C51+C29*C50)</f>
        <v>0.27869115078275075</v>
      </c>
      <c r="D88">
        <f>D28+(8/0.017)*(D14*D51+D29*D50)</f>
        <v>0.2911567971228516</v>
      </c>
      <c r="E88">
        <f>E28+(8/0.017)*(E14*E51+E29*E50)</f>
        <v>0.41762969684890516</v>
      </c>
      <c r="F88">
        <f>F28+(8/0.017)*(F14*F51+F29*F50)</f>
        <v>-0.25224714013626565</v>
      </c>
    </row>
    <row r="89" spans="1:6" ht="12.75">
      <c r="A89" t="s">
        <v>88</v>
      </c>
      <c r="B89">
        <f>B29+(9/0.017)*(B15*B51+B30*B50)</f>
        <v>0.21601635166039468</v>
      </c>
      <c r="C89">
        <f>C29+(9/0.017)*(C15*C51+C30*C50)</f>
        <v>0.10833377283961178</v>
      </c>
      <c r="D89">
        <f>D29+(9/0.017)*(D15*D51+D30*D50)</f>
        <v>-0.056537480794037</v>
      </c>
      <c r="E89">
        <f>E29+(9/0.017)*(E15*E51+E30*E50)</f>
        <v>-0.059882281479108235</v>
      </c>
      <c r="F89">
        <f>F29+(9/0.017)*(F15*F51+F30*F50)</f>
        <v>-0.17680444116304803</v>
      </c>
    </row>
    <row r="90" spans="1:6" ht="12.75">
      <c r="A90" t="s">
        <v>89</v>
      </c>
      <c r="B90">
        <f>B30+(10/0.017)*(B16*B51+B31*B50)</f>
        <v>0.12109967485779782</v>
      </c>
      <c r="C90">
        <f>C30+(10/0.017)*(C16*C51+C31*C50)</f>
        <v>-0.030794584621979135</v>
      </c>
      <c r="D90">
        <f>D30+(10/0.017)*(D16*D51+D31*D50)</f>
        <v>0.007697264423606013</v>
      </c>
      <c r="E90">
        <f>E30+(10/0.017)*(E16*E51+E31*E50)</f>
        <v>-0.10823643658744515</v>
      </c>
      <c r="F90">
        <f>F30+(10/0.017)*(F16*F51+F31*F50)</f>
        <v>0.1827043154025047</v>
      </c>
    </row>
    <row r="91" spans="1:6" ht="12.75">
      <c r="A91" t="s">
        <v>90</v>
      </c>
      <c r="B91">
        <f>B31+(11/0.017)*(B17*B51+B32*B50)</f>
        <v>0.03908316686952863</v>
      </c>
      <c r="C91">
        <f>C31+(11/0.017)*(C17*C51+C32*C50)</f>
        <v>0.03156811602170546</v>
      </c>
      <c r="D91">
        <f>D31+(11/0.017)*(D17*D51+D32*D50)</f>
        <v>-0.037227843594411884</v>
      </c>
      <c r="E91">
        <f>E31+(11/0.017)*(E17*E51+E32*E50)</f>
        <v>-0.041349758298930984</v>
      </c>
      <c r="F91">
        <f>F31+(11/0.017)*(F17*F51+F32*F50)</f>
        <v>-0.05128869999485494</v>
      </c>
    </row>
    <row r="92" spans="1:6" ht="12.75">
      <c r="A92" t="s">
        <v>91</v>
      </c>
      <c r="B92">
        <f>B32+(12/0.017)*(B18*B51+B33*B50)</f>
        <v>-0.014718294184668745</v>
      </c>
      <c r="C92">
        <f>C32+(12/0.017)*(C18*C51+C33*C50)</f>
        <v>0.028737090462873524</v>
      </c>
      <c r="D92">
        <f>D32+(12/0.017)*(D18*D51+D33*D50)</f>
        <v>0.04570245953420023</v>
      </c>
      <c r="E92">
        <f>E32+(12/0.017)*(E18*E51+E33*E50)</f>
        <v>0.04722232212415347</v>
      </c>
      <c r="F92">
        <f>F32+(12/0.017)*(F18*F51+F33*F50)</f>
        <v>-0.03372722957268505</v>
      </c>
    </row>
    <row r="93" spans="1:6" ht="12.75">
      <c r="A93" t="s">
        <v>92</v>
      </c>
      <c r="B93">
        <f>B33+(13/0.017)*(B19*B51+B34*B50)</f>
        <v>0.08567705970556361</v>
      </c>
      <c r="C93">
        <f>C33+(13/0.017)*(C19*C51+C34*C50)</f>
        <v>0.0903184023905457</v>
      </c>
      <c r="D93">
        <f>D33+(13/0.017)*(D19*D51+D34*D50)</f>
        <v>0.07233127929831575</v>
      </c>
      <c r="E93">
        <f>E33+(13/0.017)*(E19*E51+E34*E50)</f>
        <v>0.06773974386968981</v>
      </c>
      <c r="F93">
        <f>F33+(13/0.017)*(F19*F51+F34*F50)</f>
        <v>0.029161805407424156</v>
      </c>
    </row>
    <row r="94" spans="1:6" ht="12.75">
      <c r="A94" t="s">
        <v>93</v>
      </c>
      <c r="B94">
        <f>B34+(14/0.017)*(B20*B51+B35*B50)</f>
        <v>0.010170980277433246</v>
      </c>
      <c r="C94">
        <f>C34+(14/0.017)*(C20*C51+C35*C50)</f>
        <v>0.007281922547760667</v>
      </c>
      <c r="D94">
        <f>D34+(14/0.017)*(D20*D51+D35*D50)</f>
        <v>0.0023253478920416664</v>
      </c>
      <c r="E94">
        <f>E34+(14/0.017)*(E20*E51+E35*E50)</f>
        <v>-0.01375254176883884</v>
      </c>
      <c r="F94">
        <f>F34+(14/0.017)*(F20*F51+F35*F50)</f>
        <v>-0.03383521992686834</v>
      </c>
    </row>
    <row r="95" spans="1:6" ht="12.75">
      <c r="A95" t="s">
        <v>94</v>
      </c>
      <c r="B95" s="49">
        <f>B35</f>
        <v>0.008240064</v>
      </c>
      <c r="C95" s="49">
        <f>C35</f>
        <v>-0.001137074</v>
      </c>
      <c r="D95" s="49">
        <f>D35</f>
        <v>-0.001360194</v>
      </c>
      <c r="E95" s="49">
        <f>E35</f>
        <v>-0.001676823</v>
      </c>
      <c r="F95" s="49">
        <f>F35</f>
        <v>-0.003107772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-0.1447565240417543</v>
      </c>
      <c r="C103">
        <f>C63*10000/C62</f>
        <v>0.17688159376620982</v>
      </c>
      <c r="D103">
        <f>D63*10000/D62</f>
        <v>-2.071110512885907</v>
      </c>
      <c r="E103">
        <f>E63*10000/E62</f>
        <v>-0.9653113506738717</v>
      </c>
      <c r="F103">
        <f>F63*10000/F62</f>
        <v>-7.068842922778906</v>
      </c>
      <c r="G103">
        <f>AVERAGE(C103:E103)</f>
        <v>-0.9531800899311896</v>
      </c>
      <c r="H103">
        <f>STDEV(C103:E103)</f>
        <v>1.1240451518991403</v>
      </c>
      <c r="I103">
        <f>(B103*B4+C103*C4+D103*D4+E103*E4+F103*F4)/SUM(B4:F4)</f>
        <v>-1.6539921857188897</v>
      </c>
      <c r="K103">
        <f>(LN(H103)+LN(H123))/2-LN(K114*K115^3)</f>
        <v>-3.4590128374940545</v>
      </c>
    </row>
    <row r="104" spans="1:11" ht="12.75">
      <c r="A104" t="s">
        <v>68</v>
      </c>
      <c r="B104">
        <f>B64*10000/B62</f>
        <v>0.33163032086808025</v>
      </c>
      <c r="C104">
        <f>C64*10000/C62</f>
        <v>-0.0800453953181158</v>
      </c>
      <c r="D104">
        <f>D64*10000/D62</f>
        <v>0.4039781027221959</v>
      </c>
      <c r="E104">
        <f>E64*10000/E62</f>
        <v>0.21943144901933578</v>
      </c>
      <c r="F104">
        <f>F64*10000/F62</f>
        <v>-1.062802052000233</v>
      </c>
      <c r="G104">
        <f>AVERAGE(C104:E104)</f>
        <v>0.18112138547447196</v>
      </c>
      <c r="H104">
        <f>STDEV(C104:E104)</f>
        <v>0.24427532087872397</v>
      </c>
      <c r="I104">
        <f>(B104*B4+C104*C4+D104*D4+E104*E4+F104*F4)/SUM(B4:F4)</f>
        <v>0.036536200361040966</v>
      </c>
      <c r="K104">
        <f>(LN(H104)+LN(H124))/2-LN(K114*K115^4)</f>
        <v>-3.7850485326906207</v>
      </c>
    </row>
    <row r="105" spans="1:11" ht="12.75">
      <c r="A105" t="s">
        <v>69</v>
      </c>
      <c r="B105">
        <f>B65*10000/B62</f>
        <v>0.5487820060177389</v>
      </c>
      <c r="C105">
        <f>C65*10000/C62</f>
        <v>0.05829319451292715</v>
      </c>
      <c r="D105">
        <f>D65*10000/D62</f>
        <v>1.3273267973007759</v>
      </c>
      <c r="E105">
        <f>E65*10000/E62</f>
        <v>0.2893375883526083</v>
      </c>
      <c r="F105">
        <f>F65*10000/F62</f>
        <v>0.6252128484320529</v>
      </c>
      <c r="G105">
        <f>AVERAGE(C105:E105)</f>
        <v>0.5583191933887705</v>
      </c>
      <c r="H105">
        <f>STDEV(C105:E105)</f>
        <v>0.6759252171187646</v>
      </c>
      <c r="I105">
        <f>(B105*B4+C105*C4+D105*D4+E105*E4+F105*F4)/SUM(B4:F4)</f>
        <v>0.5658359411263266</v>
      </c>
      <c r="K105">
        <f>(LN(H105)+LN(H125))/2-LN(K114*K115^5)</f>
        <v>-3.142899448796345</v>
      </c>
    </row>
    <row r="106" spans="1:11" ht="12.75">
      <c r="A106" t="s">
        <v>70</v>
      </c>
      <c r="B106">
        <f>B66*10000/B62</f>
        <v>2.7886525643530216</v>
      </c>
      <c r="C106">
        <f>C66*10000/C62</f>
        <v>2.0492880090306853</v>
      </c>
      <c r="D106">
        <f>D66*10000/D62</f>
        <v>2.337887478108331</v>
      </c>
      <c r="E106">
        <f>E66*10000/E62</f>
        <v>1.5202701128698541</v>
      </c>
      <c r="F106">
        <f>F66*10000/F62</f>
        <v>11.968157712231756</v>
      </c>
      <c r="G106">
        <f>AVERAGE(C106:E106)</f>
        <v>1.9691485333362901</v>
      </c>
      <c r="H106">
        <f>STDEV(C106:E106)</f>
        <v>0.4146580406290315</v>
      </c>
      <c r="I106">
        <f>(B106*B4+C106*C4+D106*D4+E106*E4+F106*F4)/SUM(B4:F4)</f>
        <v>3.4243808776125735</v>
      </c>
      <c r="K106">
        <f>(LN(H106)+LN(H126))/2-LN(K114*K115^6)</f>
        <v>-3.2201468688734916</v>
      </c>
    </row>
    <row r="107" spans="1:11" ht="12.75">
      <c r="A107" t="s">
        <v>71</v>
      </c>
      <c r="B107">
        <f>B67*10000/B62</f>
        <v>0.23442550810654944</v>
      </c>
      <c r="C107">
        <f>C67*10000/C62</f>
        <v>0.4540975472111832</v>
      </c>
      <c r="D107">
        <f>D67*10000/D62</f>
        <v>-0.06906047047983077</v>
      </c>
      <c r="E107">
        <f>E67*10000/E62</f>
        <v>0.005907043263771941</v>
      </c>
      <c r="F107">
        <f>F67*10000/F62</f>
        <v>-0.47580180424607726</v>
      </c>
      <c r="G107">
        <f>AVERAGE(C107:E107)</f>
        <v>0.13031470666504144</v>
      </c>
      <c r="H107">
        <f>STDEV(C107:E107)</f>
        <v>0.28289844097011296</v>
      </c>
      <c r="I107">
        <f>(B107*B4+C107*C4+D107*D4+E107*E4+F107*F4)/SUM(B4:F4)</f>
        <v>0.06432905439167082</v>
      </c>
      <c r="K107">
        <f>(LN(H107)+LN(H127))/2-LN(K114*K115^7)</f>
        <v>-3.0579325737887455</v>
      </c>
    </row>
    <row r="108" spans="1:9" ht="12.75">
      <c r="A108" t="s">
        <v>72</v>
      </c>
      <c r="B108">
        <f>B68*10000/B62</f>
        <v>0.079602789277838</v>
      </c>
      <c r="C108">
        <f>C68*10000/C62</f>
        <v>-0.1358583363918286</v>
      </c>
      <c r="D108">
        <f>D68*10000/D62</f>
        <v>-0.09376099838531686</v>
      </c>
      <c r="E108">
        <f>E68*10000/E62</f>
        <v>0.03802226200292021</v>
      </c>
      <c r="F108">
        <f>F68*10000/F62</f>
        <v>-0.16587633395185247</v>
      </c>
      <c r="G108">
        <f>AVERAGE(C108:E108)</f>
        <v>-0.06386569092474176</v>
      </c>
      <c r="H108">
        <f>STDEV(C108:E108)</f>
        <v>0.09071335447799687</v>
      </c>
      <c r="I108">
        <f>(B108*B4+C108*C4+D108*D4+E108*E4+F108*F4)/SUM(B4:F4)</f>
        <v>-0.056777481665353055</v>
      </c>
    </row>
    <row r="109" spans="1:9" ht="12.75">
      <c r="A109" t="s">
        <v>73</v>
      </c>
      <c r="B109">
        <f>B69*10000/B62</f>
        <v>-0.04397711468540556</v>
      </c>
      <c r="C109">
        <f>C69*10000/C62</f>
        <v>0.009932077616808492</v>
      </c>
      <c r="D109">
        <f>D69*10000/D62</f>
        <v>0.09515705883030913</v>
      </c>
      <c r="E109">
        <f>E69*10000/E62</f>
        <v>0.004954111058889437</v>
      </c>
      <c r="F109">
        <f>F69*10000/F62</f>
        <v>-0.0636646441337813</v>
      </c>
      <c r="G109">
        <f>AVERAGE(C109:E109)</f>
        <v>0.03668108250200235</v>
      </c>
      <c r="H109">
        <f>STDEV(C109:E109)</f>
        <v>0.05070280952200243</v>
      </c>
      <c r="I109">
        <f>(B109*B4+C109*C4+D109*D4+E109*E4+F109*F4)/SUM(B4:F4)</f>
        <v>0.0116093500279909</v>
      </c>
    </row>
    <row r="110" spans="1:11" ht="12.75">
      <c r="A110" t="s">
        <v>74</v>
      </c>
      <c r="B110">
        <f>B70*10000/B62</f>
        <v>-0.3551852204381902</v>
      </c>
      <c r="C110">
        <f>C70*10000/C62</f>
        <v>-0.007845609172565313</v>
      </c>
      <c r="D110">
        <f>D70*10000/D62</f>
        <v>-0.010546814918855707</v>
      </c>
      <c r="E110">
        <f>E70*10000/E62</f>
        <v>-0.06878973852822617</v>
      </c>
      <c r="F110">
        <f>F70*10000/F62</f>
        <v>-0.4280370184481063</v>
      </c>
      <c r="G110">
        <f>AVERAGE(C110:E110)</f>
        <v>-0.029060720873215734</v>
      </c>
      <c r="H110">
        <f>STDEV(C110:E110)</f>
        <v>0.03443283695827351</v>
      </c>
      <c r="I110">
        <f>(B110*B4+C110*C4+D110*D4+E110*E4+F110*F4)/SUM(B4:F4)</f>
        <v>-0.12951649946455265</v>
      </c>
      <c r="K110">
        <f>EXP(AVERAGE(K103:K107))</f>
        <v>0.03568559930714623</v>
      </c>
    </row>
    <row r="111" spans="1:9" ht="12.75">
      <c r="A111" t="s">
        <v>75</v>
      </c>
      <c r="B111">
        <f>B71*10000/B62</f>
        <v>0.03237193782177497</v>
      </c>
      <c r="C111">
        <f>C71*10000/C62</f>
        <v>0.022010841403484426</v>
      </c>
      <c r="D111">
        <f>D71*10000/D62</f>
        <v>0.010272770871551037</v>
      </c>
      <c r="E111">
        <f>E71*10000/E62</f>
        <v>-0.005226641388707626</v>
      </c>
      <c r="F111">
        <f>F71*10000/F62</f>
        <v>0.001393927172914189</v>
      </c>
      <c r="G111">
        <f>AVERAGE(C111:E111)</f>
        <v>0.009018990295442612</v>
      </c>
      <c r="H111">
        <f>STDEV(C111:E111)</f>
        <v>0.01366195782139257</v>
      </c>
      <c r="I111">
        <f>(B111*B4+C111*C4+D111*D4+E111*E4+F111*F4)/SUM(B4:F4)</f>
        <v>0.0113729548237765</v>
      </c>
    </row>
    <row r="112" spans="1:9" ht="12.75">
      <c r="A112" t="s">
        <v>76</v>
      </c>
      <c r="B112">
        <f>B72*10000/B62</f>
        <v>-0.013818068188867631</v>
      </c>
      <c r="C112">
        <f>C72*10000/C62</f>
        <v>-0.00020646306112150957</v>
      </c>
      <c r="D112">
        <f>D72*10000/D62</f>
        <v>-0.02126606067400543</v>
      </c>
      <c r="E112">
        <f>E72*10000/E62</f>
        <v>-0.02061771428247843</v>
      </c>
      <c r="F112">
        <f>F72*10000/F62</f>
        <v>-0.014608162712722193</v>
      </c>
      <c r="G112">
        <f>AVERAGE(C112:E112)</f>
        <v>-0.01403007933920179</v>
      </c>
      <c r="H112">
        <f>STDEV(C112:E112)</f>
        <v>0.011975991128652195</v>
      </c>
      <c r="I112">
        <f>(B112*B4+C112*C4+D112*D4+E112*E4+F112*F4)/SUM(B4:F4)</f>
        <v>-0.014076279310221956</v>
      </c>
    </row>
    <row r="113" spans="1:9" ht="12.75">
      <c r="A113" t="s">
        <v>77</v>
      </c>
      <c r="B113">
        <f>B73*10000/B62</f>
        <v>0.013392807299038002</v>
      </c>
      <c r="C113">
        <f>C73*10000/C62</f>
        <v>0.014208198914637876</v>
      </c>
      <c r="D113">
        <f>D73*10000/D62</f>
        <v>0.012440169202097213</v>
      </c>
      <c r="E113">
        <f>E73*10000/E62</f>
        <v>0.009242519346077676</v>
      </c>
      <c r="F113">
        <f>F73*10000/F62</f>
        <v>-0.0189051652324137</v>
      </c>
      <c r="G113">
        <f>AVERAGE(C113:E113)</f>
        <v>0.01196362915427092</v>
      </c>
      <c r="H113">
        <f>STDEV(C113:E113)</f>
        <v>0.002516905085077863</v>
      </c>
      <c r="I113">
        <f>(B113*B4+C113*C4+D113*D4+E113*E4+F113*F4)/SUM(B4:F4)</f>
        <v>0.008042882959428711</v>
      </c>
    </row>
    <row r="114" spans="1:11" ht="12.75">
      <c r="A114" t="s">
        <v>78</v>
      </c>
      <c r="B114">
        <f>B74*10000/B62</f>
        <v>-0.2030955179567208</v>
      </c>
      <c r="C114">
        <f>C74*10000/C62</f>
        <v>-0.2000461988011652</v>
      </c>
      <c r="D114">
        <f>D74*10000/D62</f>
        <v>-0.20733893939614859</v>
      </c>
      <c r="E114">
        <f>E74*10000/E62</f>
        <v>-0.1989792468588968</v>
      </c>
      <c r="F114">
        <f>F74*10000/F62</f>
        <v>-0.13729189467911357</v>
      </c>
      <c r="G114">
        <f>AVERAGE(C114:E114)</f>
        <v>-0.20212146168540354</v>
      </c>
      <c r="H114">
        <f>STDEV(C114:E114)</f>
        <v>0.004549851850155578</v>
      </c>
      <c r="I114">
        <f>(B114*B4+C114*C4+D114*D4+E114*E4+F114*F4)/SUM(B4:F4)</f>
        <v>-0.19359409519768167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-0.0019407780191761069</v>
      </c>
      <c r="C115">
        <f>C75*10000/C62</f>
        <v>-0.002059086992596164</v>
      </c>
      <c r="D115">
        <f>D75*10000/D62</f>
        <v>-0.0007301599993907137</v>
      </c>
      <c r="E115">
        <f>E75*10000/E62</f>
        <v>0.001854624328545812</v>
      </c>
      <c r="F115">
        <f>F75*10000/F62</f>
        <v>-0.009175291392566367</v>
      </c>
      <c r="G115">
        <f>AVERAGE(C115:E115)</f>
        <v>-0.0003115408878136886</v>
      </c>
      <c r="H115">
        <f>STDEV(C115:E115)</f>
        <v>0.001990154653975884</v>
      </c>
      <c r="I115">
        <f>(B115*B4+C115*C4+D115*D4+E115*E4+F115*F4)/SUM(B4:F4)</f>
        <v>-0.0017319578310912472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-23.343345827836913</v>
      </c>
      <c r="C122">
        <f>C82*10000/C62</f>
        <v>-57.260723902521725</v>
      </c>
      <c r="D122">
        <f>D82*10000/D62</f>
        <v>-8.476546335187797</v>
      </c>
      <c r="E122">
        <f>E82*10000/E62</f>
        <v>43.1840175930361</v>
      </c>
      <c r="F122">
        <f>F82*10000/F62</f>
        <v>65.12550651538623</v>
      </c>
      <c r="G122">
        <f>AVERAGE(C122:E122)</f>
        <v>-7.517750881557807</v>
      </c>
      <c r="H122">
        <f>STDEV(C122:E122)</f>
        <v>50.22923441651072</v>
      </c>
      <c r="I122">
        <f>(B122*B4+C122*C4+D122*D4+E122*E4+F122*F4)/SUM(B4:F4)</f>
        <v>-0.09138614816041073</v>
      </c>
    </row>
    <row r="123" spans="1:9" ht="12.75">
      <c r="A123" t="s">
        <v>82</v>
      </c>
      <c r="B123">
        <f>B83*10000/B62</f>
        <v>2.6670309651080246</v>
      </c>
      <c r="C123">
        <f>C83*10000/C62</f>
        <v>-2.0499186370456366</v>
      </c>
      <c r="D123">
        <f>D83*10000/D62</f>
        <v>-1.7179334828846307</v>
      </c>
      <c r="E123">
        <f>E83*10000/E62</f>
        <v>1.67047617907189</v>
      </c>
      <c r="F123">
        <f>F83*10000/F62</f>
        <v>10.503049901442857</v>
      </c>
      <c r="G123">
        <f>AVERAGE(C123:E123)</f>
        <v>-0.699125313619459</v>
      </c>
      <c r="H123">
        <f>STDEV(C123:E123)</f>
        <v>2.058837526680925</v>
      </c>
      <c r="I123">
        <f>(B123*B4+C123*C4+D123*D4+E123*E4+F123*F4)/SUM(B4:F4)</f>
        <v>1.2849439200380033</v>
      </c>
    </row>
    <row r="124" spans="1:9" ht="12.75">
      <c r="A124" t="s">
        <v>83</v>
      </c>
      <c r="B124">
        <f>B84*10000/B62</f>
        <v>-2.4995240829985854</v>
      </c>
      <c r="C124">
        <f>C84*10000/C62</f>
        <v>3.1893730254165216</v>
      </c>
      <c r="D124">
        <f>D84*10000/D62</f>
        <v>0.16730474343133045</v>
      </c>
      <c r="E124">
        <f>E84*10000/E62</f>
        <v>1.7979552298624635</v>
      </c>
      <c r="F124">
        <f>F84*10000/F62</f>
        <v>-2.043607803942461</v>
      </c>
      <c r="G124">
        <f>AVERAGE(C124:E124)</f>
        <v>1.7182109995701051</v>
      </c>
      <c r="H124">
        <f>STDEV(C124:E124)</f>
        <v>1.5126114940538835</v>
      </c>
      <c r="I124">
        <f>(B124*B4+C124*C4+D124*D4+E124*E4+F124*F4)/SUM(B4:F4)</f>
        <v>0.6060680078461463</v>
      </c>
    </row>
    <row r="125" spans="1:9" ht="12.75">
      <c r="A125" t="s">
        <v>84</v>
      </c>
      <c r="B125">
        <f>B85*10000/B62</f>
        <v>1.002483508702775</v>
      </c>
      <c r="C125">
        <f>C85*10000/C62</f>
        <v>-0.1720023499570639</v>
      </c>
      <c r="D125">
        <f>D85*10000/D62</f>
        <v>-0.7113938317911926</v>
      </c>
      <c r="E125">
        <f>E85*10000/E62</f>
        <v>0.49660762346585285</v>
      </c>
      <c r="F125">
        <f>F85*10000/F62</f>
        <v>-0.1640621966581495</v>
      </c>
      <c r="G125">
        <f>AVERAGE(C125:E125)</f>
        <v>-0.1289295194274679</v>
      </c>
      <c r="H125">
        <f>STDEV(C125:E125)</f>
        <v>0.6051514938617919</v>
      </c>
      <c r="I125">
        <f>(B125*B4+C125*C4+D125*D4+E125*E4+F125*F4)/SUM(B4:F4)</f>
        <v>0.029852143229670433</v>
      </c>
    </row>
    <row r="126" spans="1:9" ht="12.75">
      <c r="A126" t="s">
        <v>85</v>
      </c>
      <c r="B126">
        <f>B86*10000/B62</f>
        <v>1.0981729630047103</v>
      </c>
      <c r="C126">
        <f>C86*10000/C62</f>
        <v>-0.48268964793188823</v>
      </c>
      <c r="D126">
        <f>D86*10000/D62</f>
        <v>-0.8881767440641614</v>
      </c>
      <c r="E126">
        <f>E86*10000/E62</f>
        <v>-0.964703569429575</v>
      </c>
      <c r="F126">
        <f>F86*10000/F62</f>
        <v>1.2828570962188184</v>
      </c>
      <c r="G126">
        <f>AVERAGE(C126:E126)</f>
        <v>-0.7785233204752081</v>
      </c>
      <c r="H126">
        <f>STDEV(C126:E126)</f>
        <v>0.2590410394280771</v>
      </c>
      <c r="I126">
        <f>(B126*B4+C126*C4+D126*D4+E126*E4+F126*F4)/SUM(B4:F4)</f>
        <v>-0.23180507887878038</v>
      </c>
    </row>
    <row r="127" spans="1:9" ht="12.75">
      <c r="A127" t="s">
        <v>86</v>
      </c>
      <c r="B127">
        <f>B87*10000/B62</f>
        <v>0.046308556864678996</v>
      </c>
      <c r="C127">
        <f>C87*10000/C62</f>
        <v>-0.1446116259173348</v>
      </c>
      <c r="D127">
        <f>D87*10000/D62</f>
        <v>-0.40825725397953794</v>
      </c>
      <c r="E127">
        <f>E87*10000/E62</f>
        <v>-0.1164577204653022</v>
      </c>
      <c r="F127">
        <f>F87*10000/F62</f>
        <v>0.3777745581980977</v>
      </c>
      <c r="G127">
        <f>AVERAGE(C127:E127)</f>
        <v>-0.22310886678739164</v>
      </c>
      <c r="H127">
        <f>STDEV(C127:E127)</f>
        <v>0.16095994706118724</v>
      </c>
      <c r="I127">
        <f>(B127*B4+C127*C4+D127*D4+E127*E4+F127*F4)/SUM(B4:F4)</f>
        <v>-0.10383913204218033</v>
      </c>
    </row>
    <row r="128" spans="1:9" ht="12.75">
      <c r="A128" t="s">
        <v>87</v>
      </c>
      <c r="B128">
        <f>B88*10000/B62</f>
        <v>-0.332669526115801</v>
      </c>
      <c r="C128">
        <f>C88*10000/C62</f>
        <v>0.2786911497806641</v>
      </c>
      <c r="D128">
        <f>D88*10000/D62</f>
        <v>0.2911562784960302</v>
      </c>
      <c r="E128">
        <f>E88*10000/E62</f>
        <v>0.4176299960149269</v>
      </c>
      <c r="F128">
        <f>F88*10000/F62</f>
        <v>-0.25224943278580275</v>
      </c>
      <c r="G128">
        <f>AVERAGE(C128:E128)</f>
        <v>0.3291591414305404</v>
      </c>
      <c r="H128">
        <f>STDEV(C128:E128)</f>
        <v>0.07687108651268953</v>
      </c>
      <c r="I128">
        <f>(B128*B4+C128*C4+D128*D4+E128*E4+F128*F4)/SUM(B4:F4)</f>
        <v>0.15582056333709504</v>
      </c>
    </row>
    <row r="129" spans="1:9" ht="12.75">
      <c r="A129" t="s">
        <v>88</v>
      </c>
      <c r="B129">
        <f>B89*10000/B62</f>
        <v>0.21601590857969113</v>
      </c>
      <c r="C129">
        <f>C89*10000/C62</f>
        <v>0.10833377245007726</v>
      </c>
      <c r="D129">
        <f>D89*10000/D62</f>
        <v>-0.056537380085916</v>
      </c>
      <c r="E129">
        <f>E89*10000/E62</f>
        <v>-0.05988232437534875</v>
      </c>
      <c r="F129">
        <f>F89*10000/F62</f>
        <v>-0.1768060481212874</v>
      </c>
      <c r="G129">
        <f>AVERAGE(C129:E129)</f>
        <v>-0.0026953106703958307</v>
      </c>
      <c r="H129">
        <f>STDEV(C129:E129)</f>
        <v>0.09616855066498894</v>
      </c>
      <c r="I129">
        <f>(B129*B4+C129*C4+D129*D4+E129*E4+F129*F4)/SUM(B4:F4)</f>
        <v>0.005624029337297725</v>
      </c>
    </row>
    <row r="130" spans="1:9" ht="12.75">
      <c r="A130" t="s">
        <v>89</v>
      </c>
      <c r="B130">
        <f>B90*10000/B62</f>
        <v>0.12109942646489273</v>
      </c>
      <c r="C130">
        <f>C90*10000/C62</f>
        <v>-0.030794584511251395</v>
      </c>
      <c r="D130">
        <f>D90*10000/D62</f>
        <v>0.00769725071275392</v>
      </c>
      <c r="E130">
        <f>E90*10000/E62</f>
        <v>-0.10823651412183599</v>
      </c>
      <c r="F130">
        <f>F90*10000/F62</f>
        <v>0.18270597598412286</v>
      </c>
      <c r="G130">
        <f>AVERAGE(C130:E130)</f>
        <v>-0.04377794930677783</v>
      </c>
      <c r="H130">
        <f>STDEV(C130:E130)</f>
        <v>0.059047313895221214</v>
      </c>
      <c r="I130">
        <f>(B130*B4+C130*C4+D130*D4+E130*E4+F130*F4)/SUM(B4:F4)</f>
        <v>0.010317608133720988</v>
      </c>
    </row>
    <row r="131" spans="1:9" ht="12.75">
      <c r="A131" t="s">
        <v>90</v>
      </c>
      <c r="B131">
        <f>B91*10000/B62</f>
        <v>0.03908308670431456</v>
      </c>
      <c r="C131">
        <f>C91*10000/C62</f>
        <v>0.03156811590819634</v>
      </c>
      <c r="D131">
        <f>D91*10000/D62</f>
        <v>-0.03722777728183261</v>
      </c>
      <c r="E131">
        <f>E91*10000/E62</f>
        <v>-0.04134978791953216</v>
      </c>
      <c r="F131">
        <f>F91*10000/F62</f>
        <v>-0.05128916615282303</v>
      </c>
      <c r="G131">
        <f>AVERAGE(C131:E131)</f>
        <v>-0.015669816431056142</v>
      </c>
      <c r="H131">
        <f>STDEV(C131:E131)</f>
        <v>0.04096113318366783</v>
      </c>
      <c r="I131">
        <f>(B131*B4+C131*C4+D131*D4+E131*E4+F131*F4)/SUM(B4:F4)</f>
        <v>-0.012521266439687902</v>
      </c>
    </row>
    <row r="132" spans="1:9" ht="12.75">
      <c r="A132" t="s">
        <v>91</v>
      </c>
      <c r="B132">
        <f>B92*10000/B62</f>
        <v>-0.014718263995323853</v>
      </c>
      <c r="C132">
        <f>C92*10000/C62</f>
        <v>0.028737090359543888</v>
      </c>
      <c r="D132">
        <f>D92*10000/D62</f>
        <v>0.04570237812610139</v>
      </c>
      <c r="E132">
        <f>E92*10000/E62</f>
        <v>0.047222355951523395</v>
      </c>
      <c r="F132">
        <f>F92*10000/F62</f>
        <v>-0.03372753611616945</v>
      </c>
      <c r="G132">
        <f>AVERAGE(C132:E132)</f>
        <v>0.04055394147905623</v>
      </c>
      <c r="H132">
        <f>STDEV(C132:E132)</f>
        <v>0.010261874143302645</v>
      </c>
      <c r="I132">
        <f>(B132*B4+C132*C4+D132*D4+E132*E4+F132*F4)/SUM(B4:F4)</f>
        <v>0.02263763430061736</v>
      </c>
    </row>
    <row r="133" spans="1:9" ht="12.75">
      <c r="A133" t="s">
        <v>92</v>
      </c>
      <c r="B133">
        <f>B93*10000/B62</f>
        <v>0.08567688396955288</v>
      </c>
      <c r="C133">
        <f>C93*10000/C62</f>
        <v>0.09031840206578884</v>
      </c>
      <c r="D133">
        <f>D93*10000/D62</f>
        <v>0.07233115045728632</v>
      </c>
      <c r="E133">
        <f>E93*10000/E62</f>
        <v>0.06773979239456684</v>
      </c>
      <c r="F133">
        <f>F93*10000/F62</f>
        <v>0.029162070456215723</v>
      </c>
      <c r="G133">
        <f>AVERAGE(C133:E133)</f>
        <v>0.07679644830588067</v>
      </c>
      <c r="H133">
        <f>STDEV(C133:E133)</f>
        <v>0.011933254682979207</v>
      </c>
      <c r="I133">
        <f>(B133*B4+C133*C4+D133*D4+E133*E4+F133*F4)/SUM(B4:F4)</f>
        <v>0.07171084589856766</v>
      </c>
    </row>
    <row r="134" spans="1:9" ht="12.75">
      <c r="A134" t="s">
        <v>93</v>
      </c>
      <c r="B134">
        <f>B94*10000/B62</f>
        <v>0.010170959415285254</v>
      </c>
      <c r="C134">
        <f>C94*10000/C62</f>
        <v>0.0072819225215771406</v>
      </c>
      <c r="D134">
        <f>D94*10000/D62</f>
        <v>0.0023253437499855725</v>
      </c>
      <c r="E134">
        <f>E94*10000/E62</f>
        <v>-0.013752551620372963</v>
      </c>
      <c r="F134">
        <f>F94*10000/F62</f>
        <v>-0.033835527451866486</v>
      </c>
      <c r="G134">
        <f>AVERAGE(C134:E134)</f>
        <v>-0.00138176178293675</v>
      </c>
      <c r="H134">
        <f>STDEV(C134:E134)</f>
        <v>0.010996328895647826</v>
      </c>
      <c r="I134">
        <f>(B134*B4+C134*C4+D134*D4+E134*E4+F134*F4)/SUM(B4:F4)</f>
        <v>-0.004052199818351322</v>
      </c>
    </row>
    <row r="135" spans="1:9" ht="12.75">
      <c r="A135" t="s">
        <v>94</v>
      </c>
      <c r="B135">
        <f>B95*10000/B62</f>
        <v>0.00824004709843988</v>
      </c>
      <c r="C135">
        <f>C95*10000/C62</f>
        <v>-0.001137073995911436</v>
      </c>
      <c r="D135">
        <f>D95*10000/D62</f>
        <v>-0.0013601915771367947</v>
      </c>
      <c r="E135">
        <f>E95*10000/E62</f>
        <v>-0.001676824201180064</v>
      </c>
      <c r="F135">
        <f>F95*10000/F62</f>
        <v>-0.003107800246235154</v>
      </c>
      <c r="G135">
        <f>AVERAGE(C135:E135)</f>
        <v>-0.0013913632580760983</v>
      </c>
      <c r="H135">
        <f>STDEV(C135:E135)</f>
        <v>0.00027122191336858756</v>
      </c>
      <c r="I135">
        <f>(B135*B4+C135*C4+D135*D4+E135*E4+F135*F4)/SUM(B4:F4)</f>
        <v>-0.0002295197438708732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2005-08-22T11:29:41Z</cp:lastPrinted>
  <dcterms:created xsi:type="dcterms:W3CDTF">2005-08-22T11:29:41Z</dcterms:created>
  <dcterms:modified xsi:type="dcterms:W3CDTF">2005-08-23T11:11:24Z</dcterms:modified>
  <cp:category/>
  <cp:version/>
  <cp:contentType/>
  <cp:contentStatus/>
</cp:coreProperties>
</file>