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<sst xmlns="http://schemas.openxmlformats.org/spreadsheetml/2006/main" count="204" uniqueCount="98">
  <si>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25/08/2005       07:52:26</t>
  </si>
  <si>
    <t>LISSNER</t>
  </si>
  <si>
    <t>HCMQAP662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</si>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</sst>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3270869"/>
        <c:axId val="31002366"/>
      </c:lineChart>
      <c:catAx>
        <c:axId val="33270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708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</v>
      </c>
      <c r="C4" s="12">
        <v>-0.00375</v>
      </c>
      <c r="D4" s="12">
        <v>-0.003748</v>
      </c>
      <c r="E4" s="12">
        <v>-0.003748</v>
      </c>
      <c r="F4" s="24">
        <v>-0.002082</v>
      </c>
      <c r="G4" s="34">
        <v>-0.011682</v>
      </c>
    </row>
    <row r="5" spans="1:7" ht="12.75" thickBot="1">
      <c r="A5" s="44" t="s">
        <v>13</v>
      </c>
      <c r="B5" s="45">
        <v>-3.912863</v>
      </c>
      <c r="C5" s="46">
        <v>-1.85568</v>
      </c>
      <c r="D5" s="46">
        <v>-0.020459</v>
      </c>
      <c r="E5" s="46">
        <v>2.436235</v>
      </c>
      <c r="F5" s="47">
        <v>3.249547</v>
      </c>
      <c r="G5" s="48">
        <v>3.085629</v>
      </c>
    </row>
    <row r="6" spans="1:7" ht="12.75" thickTop="1">
      <c r="A6" s="6" t="s">
        <v>14</v>
      </c>
      <c r="B6" s="39">
        <v>20.53988</v>
      </c>
      <c r="C6" s="40">
        <v>-3.45906</v>
      </c>
      <c r="D6" s="40">
        <v>23.15926</v>
      </c>
      <c r="E6" s="40">
        <v>-59.37862</v>
      </c>
      <c r="F6" s="41">
        <v>49.24527</v>
      </c>
      <c r="G6" s="42">
        <v>-0.001115356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3.364808</v>
      </c>
      <c r="C8" s="13">
        <v>-1.301501</v>
      </c>
      <c r="D8" s="13">
        <v>0.3791513</v>
      </c>
      <c r="E8" s="13">
        <v>1.365655</v>
      </c>
      <c r="F8" s="25">
        <v>-3.996371</v>
      </c>
      <c r="G8" s="35">
        <v>0.05848011</v>
      </c>
    </row>
    <row r="9" spans="1:7" ht="12">
      <c r="A9" s="20" t="s">
        <v>17</v>
      </c>
      <c r="B9" s="29">
        <v>0.2571669</v>
      </c>
      <c r="C9" s="13">
        <v>0.9504439</v>
      </c>
      <c r="D9" s="13">
        <v>0.9176403</v>
      </c>
      <c r="E9" s="13">
        <v>0.9713655</v>
      </c>
      <c r="F9" s="25">
        <v>-1.342897</v>
      </c>
      <c r="G9" s="35">
        <v>0.5409529</v>
      </c>
    </row>
    <row r="10" spans="1:7" ht="12">
      <c r="A10" s="20" t="s">
        <v>18</v>
      </c>
      <c r="B10" s="29">
        <v>-0.4636304</v>
      </c>
      <c r="C10" s="13">
        <v>-0.5114523</v>
      </c>
      <c r="D10" s="13">
        <v>-0.08887044</v>
      </c>
      <c r="E10" s="13">
        <v>-0.1598159</v>
      </c>
      <c r="F10" s="25">
        <v>0.2986782</v>
      </c>
      <c r="G10" s="35">
        <v>-0.2100057</v>
      </c>
    </row>
    <row r="11" spans="1:7" ht="12">
      <c r="A11" s="21" t="s">
        <v>19</v>
      </c>
      <c r="B11" s="31">
        <v>3.072958</v>
      </c>
      <c r="C11" s="15">
        <v>2.674401</v>
      </c>
      <c r="D11" s="15">
        <v>2.157955</v>
      </c>
      <c r="E11" s="15">
        <v>2.189089</v>
      </c>
      <c r="F11" s="27">
        <v>13.40163</v>
      </c>
      <c r="G11" s="37">
        <v>3.924476</v>
      </c>
    </row>
    <row r="12" spans="1:7" ht="12">
      <c r="A12" s="20" t="s">
        <v>20</v>
      </c>
      <c r="B12" s="29">
        <v>-0.04619063</v>
      </c>
      <c r="C12" s="13">
        <v>-0.2420071</v>
      </c>
      <c r="D12" s="13">
        <v>0.01599958</v>
      </c>
      <c r="E12" s="13">
        <v>-0.1649061</v>
      </c>
      <c r="F12" s="25">
        <v>-0.4080378</v>
      </c>
      <c r="G12" s="35">
        <v>-0.1552827</v>
      </c>
    </row>
    <row r="13" spans="1:7" ht="12">
      <c r="A13" s="20" t="s">
        <v>21</v>
      </c>
      <c r="B13" s="29">
        <v>-0.002296162</v>
      </c>
      <c r="C13" s="13">
        <v>0.5367888</v>
      </c>
      <c r="D13" s="13">
        <v>0.3662451</v>
      </c>
      <c r="E13" s="13">
        <v>0.1964981</v>
      </c>
      <c r="F13" s="25">
        <v>-0.1545604</v>
      </c>
      <c r="G13" s="35">
        <v>0.2436179</v>
      </c>
    </row>
    <row r="14" spans="1:7" ht="12">
      <c r="A14" s="20" t="s">
        <v>22</v>
      </c>
      <c r="B14" s="29">
        <v>-0.1339741</v>
      </c>
      <c r="C14" s="13">
        <v>-0.09409692</v>
      </c>
      <c r="D14" s="13">
        <v>0.01883217</v>
      </c>
      <c r="E14" s="13">
        <v>0.06762786</v>
      </c>
      <c r="F14" s="25">
        <v>-0.0273607</v>
      </c>
      <c r="G14" s="35">
        <v>-0.02485331</v>
      </c>
    </row>
    <row r="15" spans="1:7" ht="12">
      <c r="A15" s="21" t="s">
        <v>23</v>
      </c>
      <c r="B15" s="31">
        <v>-0.4099637</v>
      </c>
      <c r="C15" s="15">
        <v>-0.1039587</v>
      </c>
      <c r="D15" s="15">
        <v>-0.1644873</v>
      </c>
      <c r="E15" s="15">
        <v>-0.156451</v>
      </c>
      <c r="F15" s="27">
        <v>-0.3888363</v>
      </c>
      <c r="G15" s="37">
        <v>-0.213417</v>
      </c>
    </row>
    <row r="16" spans="1:7" ht="12">
      <c r="A16" s="20" t="s">
        <v>24</v>
      </c>
      <c r="B16" s="29">
        <v>-0.007166979</v>
      </c>
      <c r="C16" s="13">
        <v>-0.01396742</v>
      </c>
      <c r="D16" s="13">
        <v>-0.006157483</v>
      </c>
      <c r="E16" s="13">
        <v>-0.02732431</v>
      </c>
      <c r="F16" s="25">
        <v>-0.02865365</v>
      </c>
      <c r="G16" s="35">
        <v>-0.01628254</v>
      </c>
    </row>
    <row r="17" spans="1:7" ht="12">
      <c r="A17" s="20" t="s">
        <v>25</v>
      </c>
      <c r="B17" s="29">
        <v>-0.02290854</v>
      </c>
      <c r="C17" s="13">
        <v>-0.02173017</v>
      </c>
      <c r="D17" s="13">
        <v>-0.02015529</v>
      </c>
      <c r="E17" s="13">
        <v>-0.01790687</v>
      </c>
      <c r="F17" s="25">
        <v>-0.01841672</v>
      </c>
      <c r="G17" s="35">
        <v>-0.02015947</v>
      </c>
    </row>
    <row r="18" spans="1:7" ht="12">
      <c r="A18" s="20" t="s">
        <v>26</v>
      </c>
      <c r="B18" s="29">
        <v>0.004701571</v>
      </c>
      <c r="C18" s="13">
        <v>0.01287065</v>
      </c>
      <c r="D18" s="13">
        <v>0.006420282</v>
      </c>
      <c r="E18" s="13">
        <v>0.03859852</v>
      </c>
      <c r="F18" s="25">
        <v>-0.02320476</v>
      </c>
      <c r="G18" s="35">
        <v>0.01151244</v>
      </c>
    </row>
    <row r="19" spans="1:7" ht="12">
      <c r="A19" s="21" t="s">
        <v>27</v>
      </c>
      <c r="B19" s="31">
        <v>-0.2104594</v>
      </c>
      <c r="C19" s="15">
        <v>-0.2024423</v>
      </c>
      <c r="D19" s="15">
        <v>-0.1973172</v>
      </c>
      <c r="E19" s="15">
        <v>-0.2061475</v>
      </c>
      <c r="F19" s="27">
        <v>-0.1486639</v>
      </c>
      <c r="G19" s="37">
        <v>-0.1960721</v>
      </c>
    </row>
    <row r="20" spans="1:7" ht="12.75" thickBot="1">
      <c r="A20" s="44" t="s">
        <v>28</v>
      </c>
      <c r="B20" s="45">
        <v>-0.0004917242</v>
      </c>
      <c r="C20" s="46">
        <v>-0.004623549</v>
      </c>
      <c r="D20" s="46">
        <v>-0.00478164</v>
      </c>
      <c r="E20" s="46">
        <v>-0.0003630426</v>
      </c>
      <c r="F20" s="47">
        <v>-0.003203713</v>
      </c>
      <c r="G20" s="48">
        <v>-0.002849919</v>
      </c>
    </row>
    <row r="21" spans="1:7" ht="12.75" thickTop="1">
      <c r="A21" s="6" t="s">
        <v>29</v>
      </c>
      <c r="B21" s="39">
        <v>-37.5271</v>
      </c>
      <c r="C21" s="40">
        <v>27.58994</v>
      </c>
      <c r="D21" s="40">
        <v>2.28735</v>
      </c>
      <c r="E21" s="40">
        <v>-17.27328</v>
      </c>
      <c r="F21" s="41">
        <v>17.85935</v>
      </c>
      <c r="G21" s="43">
        <v>0.00187025</v>
      </c>
    </row>
    <row r="22" spans="1:7" ht="12">
      <c r="A22" s="20" t="s">
        <v>30</v>
      </c>
      <c r="B22" s="29">
        <v>-78.25887</v>
      </c>
      <c r="C22" s="13">
        <v>-37.11377</v>
      </c>
      <c r="D22" s="13">
        <v>-0.4091742</v>
      </c>
      <c r="E22" s="13">
        <v>48.72509</v>
      </c>
      <c r="F22" s="25">
        <v>64.99185</v>
      </c>
      <c r="G22" s="36">
        <v>0</v>
      </c>
    </row>
    <row r="23" spans="1:7" ht="12">
      <c r="A23" s="20" t="s">
        <v>31</v>
      </c>
      <c r="B23" s="29">
        <v>0.8100593</v>
      </c>
      <c r="C23" s="13">
        <v>0.195034</v>
      </c>
      <c r="D23" s="13">
        <v>1.139275</v>
      </c>
      <c r="E23" s="13">
        <v>1.5151</v>
      </c>
      <c r="F23" s="25">
        <v>7.007861</v>
      </c>
      <c r="G23" s="35">
        <v>1.73912</v>
      </c>
    </row>
    <row r="24" spans="1:7" ht="12">
      <c r="A24" s="20" t="s">
        <v>32</v>
      </c>
      <c r="B24" s="29">
        <v>-0.3366739</v>
      </c>
      <c r="C24" s="13">
        <v>-4.169933</v>
      </c>
      <c r="D24" s="13">
        <v>-1.89939</v>
      </c>
      <c r="E24" s="13">
        <v>-0.2483458</v>
      </c>
      <c r="F24" s="25">
        <v>-2.658846</v>
      </c>
      <c r="G24" s="35">
        <v>-1.924459</v>
      </c>
    </row>
    <row r="25" spans="1:7" ht="12">
      <c r="A25" s="20" t="s">
        <v>33</v>
      </c>
      <c r="B25" s="29">
        <v>-0.4665011</v>
      </c>
      <c r="C25" s="13">
        <v>-0.3172819</v>
      </c>
      <c r="D25" s="13">
        <v>0.3119093</v>
      </c>
      <c r="E25" s="13">
        <v>-0.3097061</v>
      </c>
      <c r="F25" s="25">
        <v>-1.050036</v>
      </c>
      <c r="G25" s="35">
        <v>-0.2835511</v>
      </c>
    </row>
    <row r="26" spans="1:7" ht="12">
      <c r="A26" s="21" t="s">
        <v>34</v>
      </c>
      <c r="B26" s="31">
        <v>-0.3758432</v>
      </c>
      <c r="C26" s="15">
        <v>-0.8623756</v>
      </c>
      <c r="D26" s="15">
        <v>-0.8188398</v>
      </c>
      <c r="E26" s="15">
        <v>-0.1946707</v>
      </c>
      <c r="F26" s="27">
        <v>1.956689</v>
      </c>
      <c r="G26" s="37">
        <v>-0.2443229</v>
      </c>
    </row>
    <row r="27" spans="1:7" ht="12">
      <c r="A27" s="20" t="s">
        <v>35</v>
      </c>
      <c r="B27" s="29">
        <v>-0.1681277</v>
      </c>
      <c r="C27" s="13">
        <v>0.3289647</v>
      </c>
      <c r="D27" s="13">
        <v>-0.03317564</v>
      </c>
      <c r="E27" s="13">
        <v>0.3004199</v>
      </c>
      <c r="F27" s="25">
        <v>0.09022074</v>
      </c>
      <c r="G27" s="35">
        <v>0.1312717</v>
      </c>
    </row>
    <row r="28" spans="1:7" ht="12">
      <c r="A28" s="20" t="s">
        <v>36</v>
      </c>
      <c r="B28" s="29">
        <v>-0.2973125</v>
      </c>
      <c r="C28" s="13">
        <v>-0.549404</v>
      </c>
      <c r="D28" s="13">
        <v>-0.2341241</v>
      </c>
      <c r="E28" s="13">
        <v>0.08976683</v>
      </c>
      <c r="F28" s="25">
        <v>-0.2428794</v>
      </c>
      <c r="G28" s="35">
        <v>-0.2423847</v>
      </c>
    </row>
    <row r="29" spans="1:7" ht="12">
      <c r="A29" s="20" t="s">
        <v>37</v>
      </c>
      <c r="B29" s="29">
        <v>0.01019375</v>
      </c>
      <c r="C29" s="13">
        <v>-0.02491614</v>
      </c>
      <c r="D29" s="13">
        <v>0.09266264</v>
      </c>
      <c r="E29" s="13">
        <v>-0.06438745</v>
      </c>
      <c r="F29" s="25">
        <v>-0.02626718</v>
      </c>
      <c r="G29" s="35">
        <v>-0.001234147</v>
      </c>
    </row>
    <row r="30" spans="1:7" ht="12">
      <c r="A30" s="21" t="s">
        <v>38</v>
      </c>
      <c r="B30" s="31">
        <v>0.03987346</v>
      </c>
      <c r="C30" s="15">
        <v>-0.01100196</v>
      </c>
      <c r="D30" s="15">
        <v>-0.01029043</v>
      </c>
      <c r="E30" s="15">
        <v>0.04607621</v>
      </c>
      <c r="F30" s="27">
        <v>0.2927659</v>
      </c>
      <c r="G30" s="37">
        <v>0.05085397</v>
      </c>
    </row>
    <row r="31" spans="1:7" ht="12">
      <c r="A31" s="20" t="s">
        <v>39</v>
      </c>
      <c r="B31" s="29">
        <v>-0.01035261</v>
      </c>
      <c r="C31" s="13">
        <v>0.02759316</v>
      </c>
      <c r="D31" s="13">
        <v>0.007347105</v>
      </c>
      <c r="E31" s="13">
        <v>-0.004498675</v>
      </c>
      <c r="F31" s="25">
        <v>0.008258895</v>
      </c>
      <c r="G31" s="35">
        <v>0.006936401</v>
      </c>
    </row>
    <row r="32" spans="1:7" ht="12">
      <c r="A32" s="20" t="s">
        <v>40</v>
      </c>
      <c r="B32" s="29">
        <v>-0.03516264</v>
      </c>
      <c r="C32" s="13">
        <v>-0.06147558</v>
      </c>
      <c r="D32" s="13">
        <v>-0.01929201</v>
      </c>
      <c r="E32" s="13">
        <v>0.03587719</v>
      </c>
      <c r="F32" s="25">
        <v>-0.01217691</v>
      </c>
      <c r="G32" s="35">
        <v>-0.0175117</v>
      </c>
    </row>
    <row r="33" spans="1:7" ht="12">
      <c r="A33" s="20" t="s">
        <v>41</v>
      </c>
      <c r="B33" s="29">
        <v>0.08087176</v>
      </c>
      <c r="C33" s="13">
        <v>0.0834921</v>
      </c>
      <c r="D33" s="13">
        <v>0.07566716</v>
      </c>
      <c r="E33" s="13">
        <v>0.09029419</v>
      </c>
      <c r="F33" s="25">
        <v>0.05080459</v>
      </c>
      <c r="G33" s="35">
        <v>0.07849898</v>
      </c>
    </row>
    <row r="34" spans="1:7" ht="12">
      <c r="A34" s="21" t="s">
        <v>42</v>
      </c>
      <c r="B34" s="31">
        <v>0.005380904</v>
      </c>
      <c r="C34" s="15">
        <v>0.004387639</v>
      </c>
      <c r="D34" s="15">
        <v>0.0005684979</v>
      </c>
      <c r="E34" s="15">
        <v>-0.0002935919</v>
      </c>
      <c r="F34" s="27">
        <v>-0.03191496</v>
      </c>
      <c r="G34" s="37">
        <v>-0.002355313</v>
      </c>
    </row>
    <row r="35" spans="1:7" ht="12.75" thickBot="1">
      <c r="A35" s="22" t="s">
        <v>43</v>
      </c>
      <c r="B35" s="32">
        <v>-0.0004832996</v>
      </c>
      <c r="C35" s="16">
        <v>-0.0005218795</v>
      </c>
      <c r="D35" s="16">
        <v>0.003508965</v>
      </c>
      <c r="E35" s="16">
        <v>-0.005678017</v>
      </c>
      <c r="F35" s="28">
        <v>0.002447058</v>
      </c>
      <c r="G35" s="38">
        <v>-0.0003902945</v>
      </c>
    </row>
    <row r="36" spans="1:7" ht="12">
      <c r="A36" s="4" t="s">
        <v>44</v>
      </c>
      <c r="B36" s="3">
        <v>23.48633</v>
      </c>
      <c r="C36" s="3">
        <v>23.48023</v>
      </c>
      <c r="D36" s="3">
        <v>23.48023</v>
      </c>
      <c r="E36" s="3">
        <v>23.47107</v>
      </c>
      <c r="F36" s="3">
        <v>23.47107</v>
      </c>
      <c r="G36" s="3"/>
    </row>
    <row r="37" spans="1:6" ht="12">
      <c r="A37" s="4" t="s">
        <v>45</v>
      </c>
      <c r="B37" s="2">
        <v>-0.4170736</v>
      </c>
      <c r="C37" s="2">
        <v>-0.3814697</v>
      </c>
      <c r="D37" s="2">
        <v>-0.3651937</v>
      </c>
      <c r="E37" s="2">
        <v>-0.356547</v>
      </c>
      <c r="F37" s="2">
        <v>-0.3514608</v>
      </c>
    </row>
    <row r="38" spans="1:7" ht="12">
      <c r="A38" s="4" t="s">
        <v>53</v>
      </c>
      <c r="B38" s="2">
        <v>-3.541488E-05</v>
      </c>
      <c r="C38" s="2">
        <v>0</v>
      </c>
      <c r="D38" s="2">
        <v>-3.937058E-05</v>
      </c>
      <c r="E38" s="2">
        <v>0.0001010843</v>
      </c>
      <c r="F38" s="2">
        <v>-8.391073E-05</v>
      </c>
      <c r="G38" s="2">
        <v>0.0001410931</v>
      </c>
    </row>
    <row r="39" spans="1:7" ht="12.75" thickBot="1">
      <c r="A39" s="4" t="s">
        <v>54</v>
      </c>
      <c r="B39" s="2">
        <v>6.351892E-05</v>
      </c>
      <c r="C39" s="2">
        <v>-4.688042E-05</v>
      </c>
      <c r="D39" s="2">
        <v>0</v>
      </c>
      <c r="E39" s="2">
        <v>2.887204E-05</v>
      </c>
      <c r="F39" s="2">
        <v>-2.981555E-05</v>
      </c>
      <c r="G39" s="2">
        <v>0.000688358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3.116256</v>
      </c>
      <c r="F40" s="17" t="s">
        <v>48</v>
      </c>
      <c r="G40" s="8">
        <v>54.942432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</v>
      </c>
      <c r="C4">
        <v>0.00375</v>
      </c>
      <c r="D4">
        <v>0.003748</v>
      </c>
      <c r="E4">
        <v>0.003748</v>
      </c>
      <c r="F4">
        <v>0.002082</v>
      </c>
      <c r="G4">
        <v>0.011682</v>
      </c>
    </row>
    <row r="5" spans="1:7" ht="12.75">
      <c r="A5" t="s">
        <v>13</v>
      </c>
      <c r="B5">
        <v>-3.912863</v>
      </c>
      <c r="C5">
        <v>-1.85568</v>
      </c>
      <c r="D5">
        <v>-0.020459</v>
      </c>
      <c r="E5">
        <v>2.436235</v>
      </c>
      <c r="F5">
        <v>3.249547</v>
      </c>
      <c r="G5">
        <v>3.085629</v>
      </c>
    </row>
    <row r="6" spans="1:7" ht="12.75">
      <c r="A6" t="s">
        <v>14</v>
      </c>
      <c r="B6" s="49">
        <v>20.53988</v>
      </c>
      <c r="C6" s="49">
        <v>-3.45906</v>
      </c>
      <c r="D6" s="49">
        <v>23.15926</v>
      </c>
      <c r="E6" s="49">
        <v>-59.37862</v>
      </c>
      <c r="F6" s="49">
        <v>49.24527</v>
      </c>
      <c r="G6" s="49">
        <v>-0.001115356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3.364808</v>
      </c>
      <c r="C8" s="49">
        <v>-1.301501</v>
      </c>
      <c r="D8" s="49">
        <v>0.3791513</v>
      </c>
      <c r="E8" s="49">
        <v>1.365655</v>
      </c>
      <c r="F8" s="49">
        <v>-3.996371</v>
      </c>
      <c r="G8" s="49">
        <v>0.05848011</v>
      </c>
    </row>
    <row r="9" spans="1:7" ht="12.75">
      <c r="A9" t="s">
        <v>17</v>
      </c>
      <c r="B9" s="49">
        <v>0.2571669</v>
      </c>
      <c r="C9" s="49">
        <v>0.9504439</v>
      </c>
      <c r="D9" s="49">
        <v>0.9176403</v>
      </c>
      <c r="E9" s="49">
        <v>0.9713655</v>
      </c>
      <c r="F9" s="49">
        <v>-1.342897</v>
      </c>
      <c r="G9" s="49">
        <v>0.5409529</v>
      </c>
    </row>
    <row r="10" spans="1:7" ht="12.75">
      <c r="A10" t="s">
        <v>18</v>
      </c>
      <c r="B10" s="49">
        <v>-0.4636304</v>
      </c>
      <c r="C10" s="49">
        <v>-0.5114523</v>
      </c>
      <c r="D10" s="49">
        <v>-0.08887044</v>
      </c>
      <c r="E10" s="49">
        <v>-0.1598159</v>
      </c>
      <c r="F10" s="49">
        <v>0.2986782</v>
      </c>
      <c r="G10" s="49">
        <v>-0.2100057</v>
      </c>
    </row>
    <row r="11" spans="1:7" ht="12.75">
      <c r="A11" t="s">
        <v>19</v>
      </c>
      <c r="B11" s="49">
        <v>3.072958</v>
      </c>
      <c r="C11" s="49">
        <v>2.674401</v>
      </c>
      <c r="D11" s="49">
        <v>2.157955</v>
      </c>
      <c r="E11" s="49">
        <v>2.189089</v>
      </c>
      <c r="F11" s="49">
        <v>13.40163</v>
      </c>
      <c r="G11" s="49">
        <v>3.924476</v>
      </c>
    </row>
    <row r="12" spans="1:7" ht="12.75">
      <c r="A12" t="s">
        <v>20</v>
      </c>
      <c r="B12" s="49">
        <v>-0.04619063</v>
      </c>
      <c r="C12" s="49">
        <v>-0.2420071</v>
      </c>
      <c r="D12" s="49">
        <v>0.01599958</v>
      </c>
      <c r="E12" s="49">
        <v>-0.1649061</v>
      </c>
      <c r="F12" s="49">
        <v>-0.4080378</v>
      </c>
      <c r="G12" s="49">
        <v>-0.1552827</v>
      </c>
    </row>
    <row r="13" spans="1:7" ht="12.75">
      <c r="A13" t="s">
        <v>21</v>
      </c>
      <c r="B13" s="49">
        <v>-0.002296162</v>
      </c>
      <c r="C13" s="49">
        <v>0.5367888</v>
      </c>
      <c r="D13" s="49">
        <v>0.3662451</v>
      </c>
      <c r="E13" s="49">
        <v>0.1964981</v>
      </c>
      <c r="F13" s="49">
        <v>-0.1545604</v>
      </c>
      <c r="G13" s="49">
        <v>0.2436179</v>
      </c>
    </row>
    <row r="14" spans="1:7" ht="12.75">
      <c r="A14" t="s">
        <v>22</v>
      </c>
      <c r="B14" s="49">
        <v>-0.1339741</v>
      </c>
      <c r="C14" s="49">
        <v>-0.09409692</v>
      </c>
      <c r="D14" s="49">
        <v>0.01883217</v>
      </c>
      <c r="E14" s="49">
        <v>0.06762786</v>
      </c>
      <c r="F14" s="49">
        <v>-0.0273607</v>
      </c>
      <c r="G14" s="49">
        <v>-0.02485331</v>
      </c>
    </row>
    <row r="15" spans="1:7" ht="12.75">
      <c r="A15" t="s">
        <v>23</v>
      </c>
      <c r="B15" s="49">
        <v>-0.4099637</v>
      </c>
      <c r="C15" s="49">
        <v>-0.1039587</v>
      </c>
      <c r="D15" s="49">
        <v>-0.1644873</v>
      </c>
      <c r="E15" s="49">
        <v>-0.156451</v>
      </c>
      <c r="F15" s="49">
        <v>-0.3888363</v>
      </c>
      <c r="G15" s="49">
        <v>-0.213417</v>
      </c>
    </row>
    <row r="16" spans="1:7" ht="12.75">
      <c r="A16" t="s">
        <v>24</v>
      </c>
      <c r="B16" s="49">
        <v>-0.007166979</v>
      </c>
      <c r="C16" s="49">
        <v>-0.01396742</v>
      </c>
      <c r="D16" s="49">
        <v>-0.006157483</v>
      </c>
      <c r="E16" s="49">
        <v>-0.02732431</v>
      </c>
      <c r="F16" s="49">
        <v>-0.02865365</v>
      </c>
      <c r="G16" s="49">
        <v>-0.01628254</v>
      </c>
    </row>
    <row r="17" spans="1:7" ht="12.75">
      <c r="A17" t="s">
        <v>25</v>
      </c>
      <c r="B17" s="49">
        <v>-0.02290854</v>
      </c>
      <c r="C17" s="49">
        <v>-0.02173017</v>
      </c>
      <c r="D17" s="49">
        <v>-0.02015529</v>
      </c>
      <c r="E17" s="49">
        <v>-0.01790687</v>
      </c>
      <c r="F17" s="49">
        <v>-0.01841672</v>
      </c>
      <c r="G17" s="49">
        <v>-0.02015947</v>
      </c>
    </row>
    <row r="18" spans="1:7" ht="12.75">
      <c r="A18" t="s">
        <v>26</v>
      </c>
      <c r="B18" s="49">
        <v>0.004701571</v>
      </c>
      <c r="C18" s="49">
        <v>0.01287065</v>
      </c>
      <c r="D18" s="49">
        <v>0.006420282</v>
      </c>
      <c r="E18" s="49">
        <v>0.03859852</v>
      </c>
      <c r="F18" s="49">
        <v>-0.02320476</v>
      </c>
      <c r="G18" s="49">
        <v>0.01151244</v>
      </c>
    </row>
    <row r="19" spans="1:7" ht="12.75">
      <c r="A19" t="s">
        <v>27</v>
      </c>
      <c r="B19" s="49">
        <v>-0.2104594</v>
      </c>
      <c r="C19" s="49">
        <v>-0.2024423</v>
      </c>
      <c r="D19" s="49">
        <v>-0.1973172</v>
      </c>
      <c r="E19" s="49">
        <v>-0.2061475</v>
      </c>
      <c r="F19" s="49">
        <v>-0.1486639</v>
      </c>
      <c r="G19" s="49">
        <v>-0.1960721</v>
      </c>
    </row>
    <row r="20" spans="1:7" ht="12.75">
      <c r="A20" t="s">
        <v>28</v>
      </c>
      <c r="B20" s="49">
        <v>-0.0004917242</v>
      </c>
      <c r="C20" s="49">
        <v>-0.004623549</v>
      </c>
      <c r="D20" s="49">
        <v>-0.00478164</v>
      </c>
      <c r="E20" s="49">
        <v>-0.0003630426</v>
      </c>
      <c r="F20" s="49">
        <v>-0.003203713</v>
      </c>
      <c r="G20" s="49">
        <v>-0.002849919</v>
      </c>
    </row>
    <row r="21" spans="1:7" ht="12.75">
      <c r="A21" t="s">
        <v>29</v>
      </c>
      <c r="B21" s="49">
        <v>-37.5271</v>
      </c>
      <c r="C21" s="49">
        <v>27.58994</v>
      </c>
      <c r="D21" s="49">
        <v>2.28735</v>
      </c>
      <c r="E21" s="49">
        <v>-17.27328</v>
      </c>
      <c r="F21" s="49">
        <v>17.85935</v>
      </c>
      <c r="G21" s="49">
        <v>0.00187025</v>
      </c>
    </row>
    <row r="22" spans="1:7" ht="12.75">
      <c r="A22" t="s">
        <v>30</v>
      </c>
      <c r="B22" s="49">
        <v>-78.25887</v>
      </c>
      <c r="C22" s="49">
        <v>-37.11377</v>
      </c>
      <c r="D22" s="49">
        <v>-0.4091742</v>
      </c>
      <c r="E22" s="49">
        <v>48.72509</v>
      </c>
      <c r="F22" s="49">
        <v>64.99185</v>
      </c>
      <c r="G22" s="49">
        <v>0</v>
      </c>
    </row>
    <row r="23" spans="1:7" ht="12.75">
      <c r="A23" t="s">
        <v>31</v>
      </c>
      <c r="B23" s="49">
        <v>0.8100593</v>
      </c>
      <c r="C23" s="49">
        <v>0.195034</v>
      </c>
      <c r="D23" s="49">
        <v>1.139275</v>
      </c>
      <c r="E23" s="49">
        <v>1.5151</v>
      </c>
      <c r="F23" s="49">
        <v>7.007861</v>
      </c>
      <c r="G23" s="49">
        <v>1.73912</v>
      </c>
    </row>
    <row r="24" spans="1:7" ht="12.75">
      <c r="A24" t="s">
        <v>32</v>
      </c>
      <c r="B24" s="49">
        <v>-0.3366739</v>
      </c>
      <c r="C24" s="49">
        <v>-4.169933</v>
      </c>
      <c r="D24" s="49">
        <v>-1.89939</v>
      </c>
      <c r="E24" s="49">
        <v>-0.2483458</v>
      </c>
      <c r="F24" s="49">
        <v>-2.658846</v>
      </c>
      <c r="G24" s="49">
        <v>-1.924459</v>
      </c>
    </row>
    <row r="25" spans="1:7" ht="12.75">
      <c r="A25" t="s">
        <v>33</v>
      </c>
      <c r="B25" s="49">
        <v>-0.4665011</v>
      </c>
      <c r="C25" s="49">
        <v>-0.3172819</v>
      </c>
      <c r="D25" s="49">
        <v>0.3119093</v>
      </c>
      <c r="E25" s="49">
        <v>-0.3097061</v>
      </c>
      <c r="F25" s="49">
        <v>-1.050036</v>
      </c>
      <c r="G25" s="49">
        <v>-0.2835511</v>
      </c>
    </row>
    <row r="26" spans="1:7" ht="12.75">
      <c r="A26" t="s">
        <v>34</v>
      </c>
      <c r="B26" s="49">
        <v>-0.3758432</v>
      </c>
      <c r="C26" s="49">
        <v>-0.8623756</v>
      </c>
      <c r="D26" s="49">
        <v>-0.8188398</v>
      </c>
      <c r="E26" s="49">
        <v>-0.1946707</v>
      </c>
      <c r="F26" s="49">
        <v>1.956689</v>
      </c>
      <c r="G26" s="49">
        <v>-0.2443229</v>
      </c>
    </row>
    <row r="27" spans="1:7" ht="12.75">
      <c r="A27" t="s">
        <v>35</v>
      </c>
      <c r="B27" s="49">
        <v>-0.1681277</v>
      </c>
      <c r="C27" s="49">
        <v>0.3289647</v>
      </c>
      <c r="D27" s="49">
        <v>-0.03317564</v>
      </c>
      <c r="E27" s="49">
        <v>0.3004199</v>
      </c>
      <c r="F27" s="49">
        <v>0.09022074</v>
      </c>
      <c r="G27" s="49">
        <v>0.1312717</v>
      </c>
    </row>
    <row r="28" spans="1:7" ht="12.75">
      <c r="A28" t="s">
        <v>36</v>
      </c>
      <c r="B28" s="49">
        <v>-0.2973125</v>
      </c>
      <c r="C28" s="49">
        <v>-0.549404</v>
      </c>
      <c r="D28" s="49">
        <v>-0.2341241</v>
      </c>
      <c r="E28" s="49">
        <v>0.08976683</v>
      </c>
      <c r="F28" s="49">
        <v>-0.2428794</v>
      </c>
      <c r="G28" s="49">
        <v>-0.2423847</v>
      </c>
    </row>
    <row r="29" spans="1:7" ht="12.75">
      <c r="A29" t="s">
        <v>37</v>
      </c>
      <c r="B29" s="49">
        <v>0.01019375</v>
      </c>
      <c r="C29" s="49">
        <v>-0.02491614</v>
      </c>
      <c r="D29" s="49">
        <v>0.09266264</v>
      </c>
      <c r="E29" s="49">
        <v>-0.06438745</v>
      </c>
      <c r="F29" s="49">
        <v>-0.02626718</v>
      </c>
      <c r="G29" s="49">
        <v>-0.001234147</v>
      </c>
    </row>
    <row r="30" spans="1:7" ht="12.75">
      <c r="A30" t="s">
        <v>38</v>
      </c>
      <c r="B30" s="49">
        <v>0.03987346</v>
      </c>
      <c r="C30" s="49">
        <v>-0.01100196</v>
      </c>
      <c r="D30" s="49">
        <v>-0.01029043</v>
      </c>
      <c r="E30" s="49">
        <v>0.04607621</v>
      </c>
      <c r="F30" s="49">
        <v>0.2927659</v>
      </c>
      <c r="G30" s="49">
        <v>0.05085397</v>
      </c>
    </row>
    <row r="31" spans="1:7" ht="12.75">
      <c r="A31" t="s">
        <v>39</v>
      </c>
      <c r="B31" s="49">
        <v>-0.01035261</v>
      </c>
      <c r="C31" s="49">
        <v>0.02759316</v>
      </c>
      <c r="D31" s="49">
        <v>0.007347105</v>
      </c>
      <c r="E31" s="49">
        <v>-0.004498675</v>
      </c>
      <c r="F31" s="49">
        <v>0.008258895</v>
      </c>
      <c r="G31" s="49">
        <v>0.006936401</v>
      </c>
    </row>
    <row r="32" spans="1:7" ht="12.75">
      <c r="A32" t="s">
        <v>40</v>
      </c>
      <c r="B32" s="49">
        <v>-0.03516264</v>
      </c>
      <c r="C32" s="49">
        <v>-0.06147558</v>
      </c>
      <c r="D32" s="49">
        <v>-0.01929201</v>
      </c>
      <c r="E32" s="49">
        <v>0.03587719</v>
      </c>
      <c r="F32" s="49">
        <v>-0.01217691</v>
      </c>
      <c r="G32" s="49">
        <v>-0.0175117</v>
      </c>
    </row>
    <row r="33" spans="1:7" ht="12.75">
      <c r="A33" t="s">
        <v>41</v>
      </c>
      <c r="B33" s="49">
        <v>0.08087176</v>
      </c>
      <c r="C33" s="49">
        <v>0.0834921</v>
      </c>
      <c r="D33" s="49">
        <v>0.07566716</v>
      </c>
      <c r="E33" s="49">
        <v>0.09029419</v>
      </c>
      <c r="F33" s="49">
        <v>0.05080459</v>
      </c>
      <c r="G33" s="49">
        <v>0.07849898</v>
      </c>
    </row>
    <row r="34" spans="1:7" ht="12.75">
      <c r="A34" t="s">
        <v>42</v>
      </c>
      <c r="B34" s="49">
        <v>0.005380904</v>
      </c>
      <c r="C34" s="49">
        <v>0.004387639</v>
      </c>
      <c r="D34" s="49">
        <v>0.0005684979</v>
      </c>
      <c r="E34" s="49">
        <v>-0.0002935919</v>
      </c>
      <c r="F34" s="49">
        <v>-0.03191496</v>
      </c>
      <c r="G34" s="49">
        <v>-0.002355313</v>
      </c>
    </row>
    <row r="35" spans="1:7" ht="12.75">
      <c r="A35" t="s">
        <v>43</v>
      </c>
      <c r="B35" s="49">
        <v>-0.0004832996</v>
      </c>
      <c r="C35" s="49">
        <v>-0.0005218795</v>
      </c>
      <c r="D35" s="49">
        <v>0.003508965</v>
      </c>
      <c r="E35" s="49">
        <v>-0.005678017</v>
      </c>
      <c r="F35" s="49">
        <v>0.002447058</v>
      </c>
      <c r="G35" s="49">
        <v>-0.0003902945</v>
      </c>
    </row>
    <row r="36" spans="1:6" ht="12.75">
      <c r="A36" t="s">
        <v>44</v>
      </c>
      <c r="B36" s="49">
        <v>23.48633</v>
      </c>
      <c r="C36" s="49">
        <v>23.48023</v>
      </c>
      <c r="D36" s="49">
        <v>23.48023</v>
      </c>
      <c r="E36" s="49">
        <v>23.47107</v>
      </c>
      <c r="F36" s="49">
        <v>23.47107</v>
      </c>
    </row>
    <row r="37" spans="1:6" ht="12.75">
      <c r="A37" t="s">
        <v>45</v>
      </c>
      <c r="B37" s="49">
        <v>-0.4170736</v>
      </c>
      <c r="C37" s="49">
        <v>-0.3814697</v>
      </c>
      <c r="D37" s="49">
        <v>-0.3651937</v>
      </c>
      <c r="E37" s="49">
        <v>-0.356547</v>
      </c>
      <c r="F37" s="49">
        <v>-0.3514608</v>
      </c>
    </row>
    <row r="38" spans="1:7" ht="12.75">
      <c r="A38" t="s">
        <v>55</v>
      </c>
      <c r="B38" s="49">
        <v>-3.541488E-05</v>
      </c>
      <c r="C38" s="49">
        <v>0</v>
      </c>
      <c r="D38" s="49">
        <v>-3.937058E-05</v>
      </c>
      <c r="E38" s="49">
        <v>0.0001010843</v>
      </c>
      <c r="F38" s="49">
        <v>-8.391073E-05</v>
      </c>
      <c r="G38" s="49">
        <v>0.0001410931</v>
      </c>
    </row>
    <row r="39" spans="1:7" ht="12.75">
      <c r="A39" t="s">
        <v>56</v>
      </c>
      <c r="B39" s="49">
        <v>6.351892E-05</v>
      </c>
      <c r="C39" s="49">
        <v>-4.688042E-05</v>
      </c>
      <c r="D39" s="49">
        <v>0</v>
      </c>
      <c r="E39" s="49">
        <v>2.887204E-05</v>
      </c>
      <c r="F39" s="49">
        <v>-2.981555E-05</v>
      </c>
      <c r="G39" s="49">
        <v>0.000688358</v>
      </c>
    </row>
    <row r="40" spans="2:7" ht="12.75">
      <c r="B40" t="s">
        <v>46</v>
      </c>
      <c r="C40">
        <v>-0.003749</v>
      </c>
      <c r="D40" t="s">
        <v>47</v>
      </c>
      <c r="E40">
        <v>3.116256</v>
      </c>
      <c r="F40" t="s">
        <v>48</v>
      </c>
      <c r="G40">
        <v>54.942432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-3.541488786750426E-05</v>
      </c>
      <c r="C50">
        <f>-0.017/(C7*C7+C22*C22)*(C21*C22+C6*C7)</f>
        <v>6.0543929417293865E-06</v>
      </c>
      <c r="D50">
        <f>-0.017/(D7*D7+D22*D22)*(D21*D22+D6*D7)</f>
        <v>-3.93705828269013E-05</v>
      </c>
      <c r="E50">
        <f>-0.017/(E7*E7+E22*E22)*(E21*E22+E6*E7)</f>
        <v>0.00010108433328291624</v>
      </c>
      <c r="F50">
        <f>-0.017/(F7*F7+F22*F22)*(F21*F22+F6*F7)</f>
        <v>-8.391073573376432E-05</v>
      </c>
      <c r="G50">
        <f>(B50*B$4+C50*C$4+D50*D$4+E50*E$4+F50*F$4)/SUM(B$4:F$4)</f>
        <v>-2.4299605787181744E-08</v>
      </c>
    </row>
    <row r="51" spans="1:7" ht="12.75">
      <c r="A51" t="s">
        <v>59</v>
      </c>
      <c r="B51">
        <f>-0.017/(B7*B7+B22*B22)*(B21*B7-B6*B22)</f>
        <v>6.351891708943125E-05</v>
      </c>
      <c r="C51">
        <f>-0.017/(C7*C7+C22*C22)*(C21*C7-C6*C22)</f>
        <v>-4.68804278652871E-05</v>
      </c>
      <c r="D51">
        <f>-0.017/(D7*D7+D22*D22)*(D21*D7-D6*D22)</f>
        <v>-3.890105942673173E-06</v>
      </c>
      <c r="E51">
        <f>-0.017/(E7*E7+E22*E22)*(E21*E7-E6*E22)</f>
        <v>2.8872041676319992E-05</v>
      </c>
      <c r="F51">
        <f>-0.017/(F7*F7+F22*F22)*(F21*F7-F6*F22)</f>
        <v>-2.9815543604980157E-05</v>
      </c>
      <c r="G51">
        <f>(B51*B$4+C51*C$4+D51*D$4+E51*E$4+F51*F$4)/SUM(B$4:F$4)</f>
        <v>-8.522966359396271E-08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9999.979927248525</v>
      </c>
      <c r="C62">
        <f>C7+(2/0.017)*(C8*C50-C23*C51)</f>
        <v>10000.000148644576</v>
      </c>
      <c r="D62">
        <f>D7+(2/0.017)*(D8*D50-D23*D51)</f>
        <v>9999.998765234446</v>
      </c>
      <c r="E62">
        <f>E7+(2/0.017)*(E8*E50-E23*E51)</f>
        <v>10000.011094387626</v>
      </c>
      <c r="F62">
        <f>F7+(2/0.017)*(F8*F50-F23*F51)</f>
        <v>10000.064033131306</v>
      </c>
    </row>
    <row r="63" spans="1:6" ht="12.75">
      <c r="A63" t="s">
        <v>67</v>
      </c>
      <c r="B63">
        <f>B8+(3/0.017)*(B9*B50-B24*B51)</f>
        <v>3.366974639637684</v>
      </c>
      <c r="C63">
        <f>C8+(3/0.017)*(C9*C50-C24*C51)</f>
        <v>-1.3349834498299842</v>
      </c>
      <c r="D63">
        <f>D8+(3/0.017)*(D9*D50-D24*D51)</f>
        <v>0.3714718538065459</v>
      </c>
      <c r="E63">
        <f>E8+(3/0.017)*(E9*E50-E24*E51)</f>
        <v>1.3842479560404588</v>
      </c>
      <c r="F63">
        <f>F8+(3/0.017)*(F9*F50-F24*F51)</f>
        <v>-3.9904753759236344</v>
      </c>
    </row>
    <row r="64" spans="1:6" ht="12.75">
      <c r="A64" t="s">
        <v>68</v>
      </c>
      <c r="B64">
        <f>B9+(4/0.017)*(B10*B50-B25*B51)</f>
        <v>0.26800244431082226</v>
      </c>
      <c r="C64">
        <f>C9+(4/0.017)*(C10*C50-C25*C51)</f>
        <v>0.9462154660185735</v>
      </c>
      <c r="D64">
        <f>D9+(4/0.017)*(D10*D50-D25*D51)</f>
        <v>0.9187490626447972</v>
      </c>
      <c r="E64">
        <f>E9+(4/0.017)*(E10*E50-E25*E51)</f>
        <v>0.969668314994612</v>
      </c>
      <c r="F64">
        <f>F9+(4/0.017)*(F10*F50-F25*F51)</f>
        <v>-1.3561604592128083</v>
      </c>
    </row>
    <row r="65" spans="1:6" ht="12.75">
      <c r="A65" t="s">
        <v>69</v>
      </c>
      <c r="B65">
        <f>B10+(5/0.017)*(B11*B50-B26*B51)</f>
        <v>-0.4886172558623893</v>
      </c>
      <c r="C65">
        <f>C10+(5/0.017)*(C11*C50-C26*C51)</f>
        <v>-0.5185807301678911</v>
      </c>
      <c r="D65">
        <f>D10+(5/0.017)*(D11*D50-D26*D51)</f>
        <v>-0.11479553401067738</v>
      </c>
      <c r="E65">
        <f>E10+(5/0.017)*(E11*E50-E26*E51)</f>
        <v>-0.09307968158072819</v>
      </c>
      <c r="F65">
        <f>F10+(5/0.017)*(F11*F50-F26*F51)</f>
        <v>-0.014910296214941998</v>
      </c>
    </row>
    <row r="66" spans="1:6" ht="12.75">
      <c r="A66" t="s">
        <v>70</v>
      </c>
      <c r="B66">
        <f>B11+(6/0.017)*(B12*B50-B27*B51)</f>
        <v>3.0773045148536644</v>
      </c>
      <c r="C66">
        <f>C11+(6/0.017)*(C12*C50-C27*C51)</f>
        <v>2.679326929344878</v>
      </c>
      <c r="D66">
        <f>D11+(6/0.017)*(D12*D50-D27*D51)</f>
        <v>2.1576871283962697</v>
      </c>
      <c r="E66">
        <f>E11+(6/0.017)*(E12*E50-E27*E51)</f>
        <v>2.18014435563083</v>
      </c>
      <c r="F66">
        <f>F11+(6/0.017)*(F12*F50-F27*F51)</f>
        <v>13.414663670263318</v>
      </c>
    </row>
    <row r="67" spans="1:6" ht="12.75">
      <c r="A67" t="s">
        <v>71</v>
      </c>
      <c r="B67">
        <f>B12+(7/0.017)*(B13*B50-B28*B51)</f>
        <v>-0.03838098267656765</v>
      </c>
      <c r="C67">
        <f>C12+(7/0.017)*(C13*C50-C28*C51)</f>
        <v>-0.25127442646369796</v>
      </c>
      <c r="D67">
        <f>D12+(7/0.017)*(D13*D50-D28*D51)</f>
        <v>0.009687206224670099</v>
      </c>
      <c r="E67">
        <f>E12+(7/0.017)*(E13*E50-E28*E51)</f>
        <v>-0.15779445915231524</v>
      </c>
      <c r="F67">
        <f>F12+(7/0.017)*(F13*F50-F28*F51)</f>
        <v>-0.4056793371314721</v>
      </c>
    </row>
    <row r="68" spans="1:6" ht="12.75">
      <c r="A68" t="s">
        <v>72</v>
      </c>
      <c r="B68">
        <f>B13+(8/0.017)*(B14*B50-B29*B51)</f>
        <v>-0.000368076462320276</v>
      </c>
      <c r="C68">
        <f>C13+(8/0.017)*(C14*C50-C29*C51)</f>
        <v>0.535971021631888</v>
      </c>
      <c r="D68">
        <f>D13+(8/0.017)*(D14*D50-D29*D51)</f>
        <v>0.3660658218718741</v>
      </c>
      <c r="E68">
        <f>E13+(8/0.017)*(E14*E50-E29*E51)</f>
        <v>0.2005899184843682</v>
      </c>
      <c r="F68">
        <f>F13+(8/0.017)*(F14*F50-F29*F51)</f>
        <v>-0.15384854766281367</v>
      </c>
    </row>
    <row r="69" spans="1:6" ht="12.75">
      <c r="A69" t="s">
        <v>73</v>
      </c>
      <c r="B69">
        <f>B14+(9/0.017)*(B15*B50-B30*B51)</f>
        <v>-0.12762851793006202</v>
      </c>
      <c r="C69">
        <f>C14+(9/0.017)*(C15*C50-C30*C51)</f>
        <v>-0.09470319357088314</v>
      </c>
      <c r="D69">
        <f>D14+(9/0.017)*(D15*D50-D30*D51)</f>
        <v>0.02223942706185584</v>
      </c>
      <c r="E69">
        <f>E14+(9/0.017)*(E15*E50-E30*E51)</f>
        <v>0.05855106390960755</v>
      </c>
      <c r="F69">
        <f>F14+(9/0.017)*(F15*F50-F30*F51)</f>
        <v>-0.005466074692090376</v>
      </c>
    </row>
    <row r="70" spans="1:6" ht="12.75">
      <c r="A70" t="s">
        <v>74</v>
      </c>
      <c r="B70">
        <f>B15+(10/0.017)*(B16*B50-B31*B51)</f>
        <v>-0.40942757980359823</v>
      </c>
      <c r="C70">
        <f>C15+(10/0.017)*(C16*C50-C31*C51)</f>
        <v>-0.10324751476594521</v>
      </c>
      <c r="D70">
        <f>D15+(10/0.017)*(D16*D50-D31*D51)</f>
        <v>-0.16432788546395372</v>
      </c>
      <c r="E70">
        <f>E15+(10/0.017)*(E16*E50-E31*E51)</f>
        <v>-0.1579993374862809</v>
      </c>
      <c r="F70">
        <f>F15+(10/0.017)*(F16*F50-F31*F51)</f>
        <v>-0.38727712806061226</v>
      </c>
    </row>
    <row r="71" spans="1:6" ht="12.75">
      <c r="A71" t="s">
        <v>75</v>
      </c>
      <c r="B71">
        <f>B16+(11/0.017)*(B17*B50-B32*B51)</f>
        <v>-0.005196816759338159</v>
      </c>
      <c r="C71">
        <f>C16+(11/0.017)*(C17*C50-C32*C51)</f>
        <v>-0.015917373488053523</v>
      </c>
      <c r="D71">
        <f>D16+(11/0.017)*(D17*D50-D32*D51)</f>
        <v>-0.005692585760730638</v>
      </c>
      <c r="E71">
        <f>E16+(11/0.017)*(E17*E50-E32*E51)</f>
        <v>-0.029165808184733775</v>
      </c>
      <c r="F71">
        <f>F16+(11/0.017)*(F17*F50-F32*F51)</f>
        <v>-0.02788863278393165</v>
      </c>
    </row>
    <row r="72" spans="1:6" ht="12.75">
      <c r="A72" t="s">
        <v>76</v>
      </c>
      <c r="B72">
        <f>B17+(12/0.017)*(B18*B50-B33*B51)</f>
        <v>-0.02665211098452882</v>
      </c>
      <c r="C72">
        <f>C17+(12/0.017)*(C18*C50-C33*C51)</f>
        <v>-0.018912238698432844</v>
      </c>
      <c r="D72">
        <f>D17+(12/0.017)*(D18*D50-D33*D51)</f>
        <v>-0.020125937276803667</v>
      </c>
      <c r="E72">
        <f>E17+(12/0.017)*(E18*E50-E33*E51)</f>
        <v>-0.016992944322519233</v>
      </c>
      <c r="F72">
        <f>F17+(12/0.017)*(F18*F50-F33*F51)</f>
        <v>-0.015973029445221016</v>
      </c>
    </row>
    <row r="73" spans="1:6" ht="12.75">
      <c r="A73" t="s">
        <v>77</v>
      </c>
      <c r="B73">
        <f>B18+(13/0.017)*(B19*B50-B34*B51)</f>
        <v>0.010139858596238852</v>
      </c>
      <c r="C73">
        <f>C18+(13/0.017)*(C19*C50-C34*C51)</f>
        <v>0.012090672299902497</v>
      </c>
      <c r="D73">
        <f>D18+(13/0.017)*(D19*D50-D34*D51)</f>
        <v>0.012362585580988746</v>
      </c>
      <c r="E73">
        <f>E18+(13/0.017)*(E19*E50-E34*E51)</f>
        <v>0.022669844825160265</v>
      </c>
      <c r="F73">
        <f>F18+(13/0.017)*(F19*F50-F34*F51)</f>
        <v>-0.014393103560073275</v>
      </c>
    </row>
    <row r="74" spans="1:6" ht="12.75">
      <c r="A74" t="s">
        <v>78</v>
      </c>
      <c r="B74">
        <f>B19+(14/0.017)*(B20*B50-B35*B51)</f>
        <v>-0.2104197775091311</v>
      </c>
      <c r="C74">
        <f>C19+(14/0.017)*(C20*C50-C35*C51)</f>
        <v>-0.2024855012960939</v>
      </c>
      <c r="D74">
        <f>D19+(14/0.017)*(D20*D50-D35*D51)</f>
        <v>-0.19715092430648554</v>
      </c>
      <c r="E74">
        <f>E19+(14/0.017)*(E20*E50-E35*E51)</f>
        <v>-0.20604271574470356</v>
      </c>
      <c r="F74">
        <f>F19+(14/0.017)*(F20*F50-F35*F51)</f>
        <v>-0.14838242894636597</v>
      </c>
    </row>
    <row r="75" spans="1:6" ht="12.75">
      <c r="A75" t="s">
        <v>79</v>
      </c>
      <c r="B75" s="49">
        <f>B20</f>
        <v>-0.0004917242</v>
      </c>
      <c r="C75" s="49">
        <f>C20</f>
        <v>-0.004623549</v>
      </c>
      <c r="D75" s="49">
        <f>D20</f>
        <v>-0.00478164</v>
      </c>
      <c r="E75" s="49">
        <f>E20</f>
        <v>-0.0003630426</v>
      </c>
      <c r="F75" s="49">
        <f>F20</f>
        <v>-0.003203713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-78.23710049398844</v>
      </c>
      <c r="C82">
        <f>C22+(2/0.017)*(C8*C51+C23*C50)</f>
        <v>-37.10645285456234</v>
      </c>
      <c r="D82">
        <f>D22+(2/0.017)*(D8*D51+D23*D50)</f>
        <v>-0.4146246540559318</v>
      </c>
      <c r="E82">
        <f>E22+(2/0.017)*(E8*E51+E23*E50)</f>
        <v>48.74774672016852</v>
      </c>
      <c r="F82">
        <f>F22+(2/0.017)*(F8*F51+F23*F50)</f>
        <v>64.9366875531038</v>
      </c>
    </row>
    <row r="83" spans="1:6" ht="12.75">
      <c r="A83" t="s">
        <v>82</v>
      </c>
      <c r="B83">
        <f>B23+(3/0.017)*(B9*B51+B24*B50)</f>
        <v>0.8150460467204109</v>
      </c>
      <c r="C83">
        <f>C23+(3/0.017)*(C9*C51+C24*C50)</f>
        <v>0.18271571242059356</v>
      </c>
      <c r="D83">
        <f>D23+(3/0.017)*(D9*D51+D24*D50)</f>
        <v>1.1518415364702332</v>
      </c>
      <c r="E83">
        <f>E23+(3/0.017)*(E9*E51+E24*E50)</f>
        <v>1.5156190768674693</v>
      </c>
      <c r="F83">
        <f>F23+(3/0.017)*(F9*F51+F24*F50)</f>
        <v>7.0542983402570485</v>
      </c>
    </row>
    <row r="84" spans="1:6" ht="12.75">
      <c r="A84" t="s">
        <v>83</v>
      </c>
      <c r="B84">
        <f>B24+(4/0.017)*(B10*B51+B25*B50)</f>
        <v>-0.33971583336262884</v>
      </c>
      <c r="C84">
        <f>C24+(4/0.017)*(C10*C51+C25*C50)</f>
        <v>-4.164743316856286</v>
      </c>
      <c r="D84">
        <f>D24+(4/0.017)*(D10*D51+D25*D50)</f>
        <v>-1.9021980789419668</v>
      </c>
      <c r="E84">
        <f>E24+(4/0.017)*(E10*E51+E25*E50)</f>
        <v>-0.2567977166958802</v>
      </c>
      <c r="F84">
        <f>F24+(4/0.017)*(F10*F51+F25*F50)</f>
        <v>-2.640209755197416</v>
      </c>
    </row>
    <row r="85" spans="1:6" ht="12.75">
      <c r="A85" t="s">
        <v>84</v>
      </c>
      <c r="B85">
        <f>B25+(5/0.017)*(B11*B51+B26*B50)</f>
        <v>-0.40517715611615635</v>
      </c>
      <c r="C85">
        <f>C25+(5/0.017)*(C11*C51+C26*C50)</f>
        <v>-0.35569314232620924</v>
      </c>
      <c r="D85">
        <f>D25+(5/0.017)*(D11*D51+D26*D50)</f>
        <v>0.3189221019406888</v>
      </c>
      <c r="E85">
        <f>E25+(5/0.017)*(E11*E51+E26*E50)</f>
        <v>-0.29690453796413085</v>
      </c>
      <c r="F85">
        <f>F25+(5/0.017)*(F11*F51+F26*F50)</f>
        <v>-1.2158489697749923</v>
      </c>
    </row>
    <row r="86" spans="1:6" ht="12.75">
      <c r="A86" t="s">
        <v>85</v>
      </c>
      <c r="B86">
        <f>B26+(6/0.017)*(B12*B51+B27*B50)</f>
        <v>-0.3747772312309496</v>
      </c>
      <c r="C86">
        <f>C26+(6/0.017)*(C12*C51+C27*C50)</f>
        <v>-0.8576683960168722</v>
      </c>
      <c r="D86">
        <f>D26+(6/0.017)*(D12*D51+D27*D50)</f>
        <v>-0.8184007749807469</v>
      </c>
      <c r="E86">
        <f>E26+(6/0.017)*(E12*E51+E27*E50)</f>
        <v>-0.18563308723369143</v>
      </c>
      <c r="F86">
        <f>F26+(6/0.017)*(F12*F51+F27*F50)</f>
        <v>1.9583108988752478</v>
      </c>
    </row>
    <row r="87" spans="1:6" ht="12.75">
      <c r="A87" t="s">
        <v>86</v>
      </c>
      <c r="B87">
        <f>B27+(7/0.017)*(B13*B51+B28*B50)</f>
        <v>-0.16385216624248009</v>
      </c>
      <c r="C87">
        <f>C27+(7/0.017)*(C13*C51+C28*C50)</f>
        <v>0.31723303092827276</v>
      </c>
      <c r="D87">
        <f>D27+(7/0.017)*(D13*D51+D28*D50)</f>
        <v>-0.029966811163772263</v>
      </c>
      <c r="E87">
        <f>E27+(7/0.017)*(E13*E51+E28*E50)</f>
        <v>0.3064923264975247</v>
      </c>
      <c r="F87">
        <f>F27+(7/0.017)*(F13*F51+F28*F50)</f>
        <v>0.1005101188506264</v>
      </c>
    </row>
    <row r="88" spans="1:6" ht="12.75">
      <c r="A88" t="s">
        <v>87</v>
      </c>
      <c r="B88">
        <f>B28+(8/0.017)*(B14*B51+B29*B50)</f>
        <v>-0.30148704130034376</v>
      </c>
      <c r="C88">
        <f>C28+(8/0.017)*(C14*C51+C29*C50)</f>
        <v>-0.5473990815208214</v>
      </c>
      <c r="D88">
        <f>D28+(8/0.017)*(D14*D51+D29*D50)</f>
        <v>-0.23587536648447519</v>
      </c>
      <c r="E88">
        <f>E28+(8/0.017)*(E14*E51+E29*E50)</f>
        <v>0.087622826205818</v>
      </c>
      <c r="F88">
        <f>F28+(8/0.017)*(F14*F51+F29*F50)</f>
        <v>-0.24145828350900517</v>
      </c>
    </row>
    <row r="89" spans="1:6" ht="12.75">
      <c r="A89" t="s">
        <v>88</v>
      </c>
      <c r="B89">
        <f>B29+(9/0.017)*(B15*B51+B30*B50)</f>
        <v>-0.004339960556640758</v>
      </c>
      <c r="C89">
        <f>C29+(9/0.017)*(C15*C51+C30*C50)</f>
        <v>-0.022371248039638324</v>
      </c>
      <c r="D89">
        <f>D29+(9/0.017)*(D15*D51+D30*D50)</f>
        <v>0.09321588230875137</v>
      </c>
      <c r="E89">
        <f>E29+(9/0.017)*(E15*E51+E30*E50)</f>
        <v>-0.06431305537754321</v>
      </c>
      <c r="F89">
        <f>F29+(9/0.017)*(F15*F51+F30*F50)</f>
        <v>-0.03313515221648099</v>
      </c>
    </row>
    <row r="90" spans="1:6" ht="12.75">
      <c r="A90" t="s">
        <v>89</v>
      </c>
      <c r="B90">
        <f>B30+(10/0.017)*(B16*B51+B31*B50)</f>
        <v>0.03982134104553136</v>
      </c>
      <c r="C90">
        <f>C30+(10/0.017)*(C16*C51+C31*C50)</f>
        <v>-0.010518513847695189</v>
      </c>
      <c r="D90">
        <f>D30+(10/0.017)*(D16*D51+D31*D50)</f>
        <v>-0.010446492673370724</v>
      </c>
      <c r="E90">
        <f>E30+(10/0.017)*(E16*E51+E31*E50)</f>
        <v>0.04534464871757164</v>
      </c>
      <c r="F90">
        <f>F30+(10/0.017)*(F16*F51+F31*F50)</f>
        <v>0.29286079070307</v>
      </c>
    </row>
    <row r="91" spans="1:6" ht="12.75">
      <c r="A91" t="s">
        <v>90</v>
      </c>
      <c r="B91">
        <f>B31+(11/0.017)*(B17*B51+B32*B50)</f>
        <v>-0.010488391864818794</v>
      </c>
      <c r="C91">
        <f>C31+(11/0.017)*(C17*C51+C32*C50)</f>
        <v>0.028011497990881866</v>
      </c>
      <c r="D91">
        <f>D31+(11/0.017)*(D17*D51+D32*D50)</f>
        <v>0.007889303988299106</v>
      </c>
      <c r="E91">
        <f>E31+(11/0.017)*(E17*E51+E32*E50)</f>
        <v>-0.0024865718660527806</v>
      </c>
      <c r="F91">
        <f>F31+(11/0.017)*(F17*F51+F32*F50)</f>
        <v>0.009275345467537057</v>
      </c>
    </row>
    <row r="92" spans="1:6" ht="12.75">
      <c r="A92" t="s">
        <v>91</v>
      </c>
      <c r="B92">
        <f>B32+(12/0.017)*(B18*B51+B33*B50)</f>
        <v>-0.03697352866835904</v>
      </c>
      <c r="C92">
        <f>C32+(12/0.017)*(C18*C51+C33*C50)</f>
        <v>-0.061544677127981784</v>
      </c>
      <c r="D92">
        <f>D32+(12/0.017)*(D18*D51+D33*D50)</f>
        <v>-0.021412505835683455</v>
      </c>
      <c r="E92">
        <f>E32+(12/0.017)*(E18*E51+E33*E50)</f>
        <v>0.043106657816627224</v>
      </c>
      <c r="F92">
        <f>F32+(12/0.017)*(F18*F51+F33*F50)</f>
        <v>-0.01469774858253822</v>
      </c>
    </row>
    <row r="93" spans="1:6" ht="12.75">
      <c r="A93" t="s">
        <v>92</v>
      </c>
      <c r="B93">
        <f>B33+(13/0.017)*(B19*B51+B34*B50)</f>
        <v>0.07050332913035269</v>
      </c>
      <c r="C93">
        <f>C33+(13/0.017)*(C19*C51+C34*C50)</f>
        <v>0.09076991763083109</v>
      </c>
      <c r="D93">
        <f>D33+(13/0.017)*(D19*D51+D34*D50)</f>
        <v>0.07623702090249916</v>
      </c>
      <c r="E93">
        <f>E33+(13/0.017)*(E19*E51+E34*E50)</f>
        <v>0.08572004307128275</v>
      </c>
      <c r="F93">
        <f>F33+(13/0.017)*(F19*F51+F34*F50)</f>
        <v>0.05624203329275593</v>
      </c>
    </row>
    <row r="94" spans="1:6" ht="12.75">
      <c r="A94" t="s">
        <v>93</v>
      </c>
      <c r="B94">
        <f>B34+(14/0.017)*(B20*B51+B35*B50)</f>
        <v>0.005369277586723317</v>
      </c>
      <c r="C94">
        <f>C34+(14/0.017)*(C20*C51+C35*C50)</f>
        <v>0.004563540181494612</v>
      </c>
      <c r="D94">
        <f>D34+(14/0.017)*(D20*D51+D35*D50)</f>
        <v>0.00047004585565572736</v>
      </c>
      <c r="E94">
        <f>E34+(14/0.017)*(E20*E51+E35*E50)</f>
        <v>-0.0007748957126165654</v>
      </c>
      <c r="F94">
        <f>F34+(14/0.017)*(F20*F51+F35*F50)</f>
        <v>-0.03200539505265847</v>
      </c>
    </row>
    <row r="95" spans="1:6" ht="12.75">
      <c r="A95" t="s">
        <v>94</v>
      </c>
      <c r="B95" s="49">
        <f>B35</f>
        <v>-0.0004832996</v>
      </c>
      <c r="C95" s="49">
        <f>C35</f>
        <v>-0.0005218795</v>
      </c>
      <c r="D95" s="49">
        <f>D35</f>
        <v>0.003508965</v>
      </c>
      <c r="E95" s="49">
        <f>E35</f>
        <v>-0.005678017</v>
      </c>
      <c r="F95" s="49">
        <f>F35</f>
        <v>0.002447058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3.366981398095766</v>
      </c>
      <c r="C103">
        <f>C63*10000/C62</f>
        <v>-1.3349834299861796</v>
      </c>
      <c r="D103">
        <f>D63*10000/D62</f>
        <v>0.3714718996746165</v>
      </c>
      <c r="E103">
        <f>E63*10000/E62</f>
        <v>1.3842464203038232</v>
      </c>
      <c r="F103">
        <f>F63*10000/F62</f>
        <v>-3.9904498238238806</v>
      </c>
      <c r="G103">
        <f>AVERAGE(C103:E103)</f>
        <v>0.14024496333075334</v>
      </c>
      <c r="H103">
        <f>STDEV(C103:E103)</f>
        <v>1.374282418844567</v>
      </c>
      <c r="I103">
        <f>(B103*B4+C103*C4+D103*D4+E103*E4+F103*F4)/SUM(B4:F4)</f>
        <v>0.054040057346589586</v>
      </c>
      <c r="K103">
        <f>(LN(H103)+LN(H123))/2-LN(K114*K115^3)</f>
        <v>-3.9058558487216497</v>
      </c>
    </row>
    <row r="104" spans="1:11" ht="12.75">
      <c r="A104" t="s">
        <v>68</v>
      </c>
      <c r="B104">
        <f>B64*10000/B62</f>
        <v>0.26800298226654806</v>
      </c>
      <c r="C104">
        <f>C64*10000/C62</f>
        <v>0.946215451953594</v>
      </c>
      <c r="D104">
        <f>D64*10000/D62</f>
        <v>0.9187491760887807</v>
      </c>
      <c r="E104">
        <f>E64*10000/E62</f>
        <v>0.96966723920819</v>
      </c>
      <c r="F104">
        <f>F64*10000/F62</f>
        <v>-1.356151775348338</v>
      </c>
      <c r="G104">
        <f>AVERAGE(C104:E104)</f>
        <v>0.9448772890835215</v>
      </c>
      <c r="H104">
        <f>STDEV(C104:E104)</f>
        <v>0.02548539381406773</v>
      </c>
      <c r="I104">
        <f>(B104*B4+C104*C4+D104*D4+E104*E4+F104*F4)/SUM(B4:F4)</f>
        <v>0.5395809078946922</v>
      </c>
      <c r="K104">
        <f>(LN(H104)+LN(H124))/2-LN(K114*K115^4)</f>
        <v>-4.785060582488581</v>
      </c>
    </row>
    <row r="105" spans="1:11" ht="12.75">
      <c r="A105" t="s">
        <v>69</v>
      </c>
      <c r="B105">
        <f>B65*10000/B62</f>
        <v>-0.4886182366536323</v>
      </c>
      <c r="C105">
        <f>C65*10000/C62</f>
        <v>-0.51858072245947</v>
      </c>
      <c r="D105">
        <f>D65*10000/D62</f>
        <v>-0.11479554818523624</v>
      </c>
      <c r="E105">
        <f>E65*10000/E62</f>
        <v>-0.093079578314636</v>
      </c>
      <c r="F105">
        <f>F65*10000/F62</f>
        <v>-0.014910200740257819</v>
      </c>
      <c r="G105">
        <f>AVERAGE(C105:E105)</f>
        <v>-0.24215194965311404</v>
      </c>
      <c r="H105">
        <f>STDEV(C105:E105)</f>
        <v>0.23964045080761337</v>
      </c>
      <c r="I105">
        <f>(B105*B4+C105*C4+D105*D4+E105*E4+F105*F4)/SUM(B4:F4)</f>
        <v>-0.2474147999586868</v>
      </c>
      <c r="K105">
        <f>(LN(H105)+LN(H125))/2-LN(K114*K115^5)</f>
        <v>-3.902415246962466</v>
      </c>
    </row>
    <row r="106" spans="1:11" ht="12.75">
      <c r="A106" t="s">
        <v>70</v>
      </c>
      <c r="B106">
        <f>B66*10000/B62</f>
        <v>3.077310691862937</v>
      </c>
      <c r="C106">
        <f>C66*10000/C62</f>
        <v>2.679326889518137</v>
      </c>
      <c r="D106">
        <f>D66*10000/D62</f>
        <v>2.1576873948200768</v>
      </c>
      <c r="E106">
        <f>E66*10000/E62</f>
        <v>2.1801419368968573</v>
      </c>
      <c r="F106">
        <f>F66*10000/F62</f>
        <v>13.414577772521325</v>
      </c>
      <c r="G106">
        <f>AVERAGE(C106:E106)</f>
        <v>2.3390520737450236</v>
      </c>
      <c r="H106">
        <f>STDEV(C106:E106)</f>
        <v>0.2949004311662469</v>
      </c>
      <c r="I106">
        <f>(B106*B4+C106*C4+D106*D4+E106*E4+F106*F4)/SUM(B4:F4)</f>
        <v>3.925969967264674</v>
      </c>
      <c r="K106">
        <f>(LN(H106)+LN(H126))/2-LN(K114*K115^6)</f>
        <v>-3.2026927776019756</v>
      </c>
    </row>
    <row r="107" spans="1:11" ht="12.75">
      <c r="A107" t="s">
        <v>71</v>
      </c>
      <c r="B107">
        <f>B67*10000/B62</f>
        <v>-0.03838105971791496</v>
      </c>
      <c r="C107">
        <f>C67*10000/C62</f>
        <v>-0.2512744227286399</v>
      </c>
      <c r="D107">
        <f>D67*10000/D62</f>
        <v>0.009687207420813103</v>
      </c>
      <c r="E107">
        <f>E67*10000/E62</f>
        <v>-0.15779428408921994</v>
      </c>
      <c r="F107">
        <f>F67*10000/F62</f>
        <v>-0.4056767394562795</v>
      </c>
      <c r="G107">
        <f>AVERAGE(C107:E107)</f>
        <v>-0.13312716646568226</v>
      </c>
      <c r="H107">
        <f>STDEV(C107:E107)</f>
        <v>0.13221797578792027</v>
      </c>
      <c r="I107">
        <f>(B107*B4+C107*C4+D107*D4+E107*E4+F107*F4)/SUM(B4:F4)</f>
        <v>-0.15588398796372266</v>
      </c>
      <c r="K107">
        <f>(LN(H107)+LN(H127))/2-LN(K114*K115^7)</f>
        <v>-3.3361406258004767</v>
      </c>
    </row>
    <row r="108" spans="1:9" ht="12.75">
      <c r="A108" t="s">
        <v>72</v>
      </c>
      <c r="B108">
        <f>B68*10000/B62</f>
        <v>-0.0003680772011524942</v>
      </c>
      <c r="C108">
        <f>C68*10000/C62</f>
        <v>0.5359710136649696</v>
      </c>
      <c r="D108">
        <f>D68*10000/D62</f>
        <v>0.3660658670724264</v>
      </c>
      <c r="E108">
        <f>E68*10000/E62</f>
        <v>0.20058969594238413</v>
      </c>
      <c r="F108">
        <f>F68*10000/F62</f>
        <v>-0.1538475625286964</v>
      </c>
      <c r="G108">
        <f>AVERAGE(C108:E108)</f>
        <v>0.36754219222659334</v>
      </c>
      <c r="H108">
        <f>STDEV(C108:E108)</f>
        <v>0.16769553280068356</v>
      </c>
      <c r="I108">
        <f>(B108*B4+C108*C4+D108*D4+E108*E4+F108*F4)/SUM(B4:F4)</f>
        <v>0.2447411447256263</v>
      </c>
    </row>
    <row r="109" spans="1:9" ht="12.75">
      <c r="A109" t="s">
        <v>73</v>
      </c>
      <c r="B109">
        <f>B69*10000/B62</f>
        <v>-0.1276287741161284</v>
      </c>
      <c r="C109">
        <f>C69*10000/C62</f>
        <v>-0.09470319216317155</v>
      </c>
      <c r="D109">
        <f>D69*10000/D62</f>
        <v>0.022239429807904023</v>
      </c>
      <c r="E109">
        <f>E69*10000/E62</f>
        <v>0.05855099895085972</v>
      </c>
      <c r="F109">
        <f>F69*10000/F62</f>
        <v>-0.0054660396913266485</v>
      </c>
      <c r="G109">
        <f>AVERAGE(C109:E109)</f>
        <v>-0.004637587801469269</v>
      </c>
      <c r="H109">
        <f>STDEV(C109:E109)</f>
        <v>0.08008428266635674</v>
      </c>
      <c r="I109">
        <f>(B109*B4+C109*C4+D109*D4+E109*E4+F109*F4)/SUM(B4:F4)</f>
        <v>-0.0225240390308562</v>
      </c>
    </row>
    <row r="110" spans="1:11" ht="12.75">
      <c r="A110" t="s">
        <v>74</v>
      </c>
      <c r="B110">
        <f>B70*10000/B62</f>
        <v>-0.40942840163905353</v>
      </c>
      <c r="C110">
        <f>C70*10000/C62</f>
        <v>-0.10324751323122691</v>
      </c>
      <c r="D110">
        <f>D70*10000/D62</f>
        <v>-0.1643279057545975</v>
      </c>
      <c r="E110">
        <f>E70*10000/E62</f>
        <v>-0.1579991621958859</v>
      </c>
      <c r="F110">
        <f>F70*10000/F62</f>
        <v>-0.38727464821977214</v>
      </c>
      <c r="G110">
        <f>AVERAGE(C110:E110)</f>
        <v>-0.14185819372723676</v>
      </c>
      <c r="H110">
        <f>STDEV(C110:E110)</f>
        <v>0.03358722577158914</v>
      </c>
      <c r="I110">
        <f>(B110*B4+C110*C4+D110*D4+E110*E4+F110*F4)/SUM(B4:F4)</f>
        <v>-0.21329950870310363</v>
      </c>
      <c r="K110">
        <f>EXP(AVERAGE(K103:K107))</f>
        <v>0.021787191748729957</v>
      </c>
    </row>
    <row r="111" spans="1:9" ht="12.75">
      <c r="A111" t="s">
        <v>75</v>
      </c>
      <c r="B111">
        <f>B71*10000/B62</f>
        <v>-0.005196827190800225</v>
      </c>
      <c r="C111">
        <f>C71*10000/C62</f>
        <v>-0.0159173732514504</v>
      </c>
      <c r="D111">
        <f>D71*10000/D62</f>
        <v>-0.005692586463631606</v>
      </c>
      <c r="E111">
        <f>E71*10000/E62</f>
        <v>-0.029165775827091532</v>
      </c>
      <c r="F111">
        <f>F71*10000/F62</f>
        <v>-0.027888454205426644</v>
      </c>
      <c r="G111">
        <f>AVERAGE(C111:E111)</f>
        <v>-0.016925245180724514</v>
      </c>
      <c r="H111">
        <f>STDEV(C111:E111)</f>
        <v>0.011769006291636358</v>
      </c>
      <c r="I111">
        <f>(B111*B4+C111*C4+D111*D4+E111*E4+F111*F4)/SUM(B4:F4)</f>
        <v>-0.016696361175604576</v>
      </c>
    </row>
    <row r="112" spans="1:9" ht="12.75">
      <c r="A112" t="s">
        <v>76</v>
      </c>
      <c r="B112">
        <f>B72*10000/B62</f>
        <v>-0.026652164482756212</v>
      </c>
      <c r="C112">
        <f>C72*10000/C62</f>
        <v>-0.01891223841731268</v>
      </c>
      <c r="D112">
        <f>D72*10000/D62</f>
        <v>-0.02012593976188538</v>
      </c>
      <c r="E112">
        <f>E72*10000/E62</f>
        <v>-0.016992925469909027</v>
      </c>
      <c r="F112">
        <f>F72*10000/F62</f>
        <v>-0.015972927165566763</v>
      </c>
      <c r="G112">
        <f>AVERAGE(C112:E112)</f>
        <v>-0.018677034549702362</v>
      </c>
      <c r="H112">
        <f>STDEV(C112:E112)</f>
        <v>0.0015796946802898787</v>
      </c>
      <c r="I112">
        <f>(B112*B4+C112*C4+D112*D4+E112*E4+F112*F4)/SUM(B4:F4)</f>
        <v>-0.019467544318821382</v>
      </c>
    </row>
    <row r="113" spans="1:9" ht="12.75">
      <c r="A113" t="s">
        <v>77</v>
      </c>
      <c r="B113">
        <f>B73*10000/B62</f>
        <v>0.010139878949765865</v>
      </c>
      <c r="C113">
        <f>C73*10000/C62</f>
        <v>0.012090672120181214</v>
      </c>
      <c r="D113">
        <f>D73*10000/D62</f>
        <v>0.012362587107478416</v>
      </c>
      <c r="E113">
        <f>E73*10000/E62</f>
        <v>0.022669819674383578</v>
      </c>
      <c r="F113">
        <f>F73*10000/F62</f>
        <v>-0.014393011397114406</v>
      </c>
      <c r="G113">
        <f>AVERAGE(C113:E113)</f>
        <v>0.015707692967347735</v>
      </c>
      <c r="H113">
        <f>STDEV(C113:E113)</f>
        <v>0.006030911262296559</v>
      </c>
      <c r="I113">
        <f>(B113*B4+C113*C4+D113*D4+E113*E4+F113*F4)/SUM(B4:F4)</f>
        <v>0.010880084669230922</v>
      </c>
    </row>
    <row r="114" spans="1:11" ht="12.75">
      <c r="A114" t="s">
        <v>78</v>
      </c>
      <c r="B114">
        <f>B74*10000/B62</f>
        <v>-0.21042019988036886</v>
      </c>
      <c r="C114">
        <f>C74*10000/C62</f>
        <v>-0.2024854982862568</v>
      </c>
      <c r="D114">
        <f>D74*10000/D62</f>
        <v>-0.19715094865000557</v>
      </c>
      <c r="E114">
        <f>E74*10000/E62</f>
        <v>-0.2060424871531816</v>
      </c>
      <c r="F114">
        <f>F74*10000/F62</f>
        <v>-0.14838147881329433</v>
      </c>
      <c r="G114">
        <f>AVERAGE(C114:E114)</f>
        <v>-0.20189297802981465</v>
      </c>
      <c r="H114">
        <f>STDEV(C114:E114)</f>
        <v>0.004475284843347347</v>
      </c>
      <c r="I114">
        <f>(B114*B4+C114*C4+D114*D4+E114*E4+F114*F4)/SUM(B4:F4)</f>
        <v>-0.1959728658739195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-0.0004917251870277473</v>
      </c>
      <c r="C115">
        <f>C75*10000/C62</f>
        <v>-0.004623548931273453</v>
      </c>
      <c r="D115">
        <f>D75*10000/D62</f>
        <v>-0.0047816405904205096</v>
      </c>
      <c r="E115">
        <f>E75*10000/E62</f>
        <v>-0.00036304219722691394</v>
      </c>
      <c r="F115">
        <f>F75*10000/F62</f>
        <v>-0.0032036924857538392</v>
      </c>
      <c r="G115">
        <f>AVERAGE(C115:E115)</f>
        <v>-0.003256077239640293</v>
      </c>
      <c r="H115">
        <f>STDEV(C115:E115)</f>
        <v>0.0025066884650165044</v>
      </c>
      <c r="I115">
        <f>(B115*B4+C115*C4+D115*D4+E115*E4+F115*F4)/SUM(B4:F4)</f>
        <v>-0.0028499838879528774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-78.23725753769111</v>
      </c>
      <c r="C122">
        <f>C82*10000/C62</f>
        <v>-37.10645230299505</v>
      </c>
      <c r="D122">
        <f>D82*10000/D62</f>
        <v>-0.4146247052523621</v>
      </c>
      <c r="E122">
        <f>E82*10000/E62</f>
        <v>48.74769263758873</v>
      </c>
      <c r="F122">
        <f>F82*10000/F62</f>
        <v>64.93627174582227</v>
      </c>
      <c r="G122">
        <f>AVERAGE(C122:E122)</f>
        <v>3.742205209780437</v>
      </c>
      <c r="H122">
        <f>STDEV(C122:E122)</f>
        <v>43.07775501435255</v>
      </c>
      <c r="I122">
        <f>(B122*B4+C122*C4+D122*D4+E122*E4+F122*F4)/SUM(B4:F4)</f>
        <v>0.07488963853910884</v>
      </c>
    </row>
    <row r="123" spans="1:9" ht="12.75">
      <c r="A123" t="s">
        <v>82</v>
      </c>
      <c r="B123">
        <f>B83*10000/B62</f>
        <v>0.8150476827453685</v>
      </c>
      <c r="C123">
        <f>C83*10000/C62</f>
        <v>0.18271570970462364</v>
      </c>
      <c r="D123">
        <f>D83*10000/D62</f>
        <v>1.151841678695676</v>
      </c>
      <c r="E123">
        <f>E83*10000/E62</f>
        <v>1.5156173953827816</v>
      </c>
      <c r="F123">
        <f>F83*10000/F62</f>
        <v>7.054253169665101</v>
      </c>
      <c r="G123">
        <f>AVERAGE(C123:E123)</f>
        <v>0.950058261261027</v>
      </c>
      <c r="H123">
        <f>STDEV(C123:E123)</f>
        <v>0.6889805052282854</v>
      </c>
      <c r="I123">
        <f>(B123*B4+C123*C4+D123*D4+E123*E4+F123*F4)/SUM(B4:F4)</f>
        <v>1.746285332292863</v>
      </c>
    </row>
    <row r="124" spans="1:9" ht="12.75">
      <c r="A124" t="s">
        <v>83</v>
      </c>
      <c r="B124">
        <f>B84*10000/B62</f>
        <v>-0.33971651526714713</v>
      </c>
      <c r="C124">
        <f>C84*10000/C62</f>
        <v>-4.164743254949636</v>
      </c>
      <c r="D124">
        <f>D84*10000/D62</f>
        <v>-1.9021983138188623</v>
      </c>
      <c r="E124">
        <f>E84*10000/E62</f>
        <v>-0.25679743179485526</v>
      </c>
      <c r="F124">
        <f>F84*10000/F62</f>
        <v>-2.6401928492158775</v>
      </c>
      <c r="G124">
        <f>AVERAGE(C124:E124)</f>
        <v>-2.107913000187785</v>
      </c>
      <c r="H124">
        <f>STDEV(C124:E124)</f>
        <v>1.9620777350347565</v>
      </c>
      <c r="I124">
        <f>(B124*B4+C124*C4+D124*D4+E124*E4+F124*F4)/SUM(B4:F4)</f>
        <v>-1.923927778408004</v>
      </c>
    </row>
    <row r="125" spans="1:9" ht="12.75">
      <c r="A125" t="s">
        <v>84</v>
      </c>
      <c r="B125">
        <f>B85*10000/B62</f>
        <v>-0.4051779694198247</v>
      </c>
      <c r="C125">
        <f>C85*10000/C62</f>
        <v>-0.35569313703902367</v>
      </c>
      <c r="D125">
        <f>D85*10000/D62</f>
        <v>0.3189221413200962</v>
      </c>
      <c r="E125">
        <f>E85*10000/E62</f>
        <v>-0.2969042085670931</v>
      </c>
      <c r="F125">
        <f>F85*10000/F62</f>
        <v>-1.2158411843631718</v>
      </c>
      <c r="G125">
        <f>AVERAGE(C125:E125)</f>
        <v>-0.11122506809534018</v>
      </c>
      <c r="H125">
        <f>STDEV(C125:E125)</f>
        <v>0.3736763316743983</v>
      </c>
      <c r="I125">
        <f>(B125*B4+C125*C4+D125*D4+E125*E4+F125*F4)/SUM(B4:F4)</f>
        <v>-0.3013453478608815</v>
      </c>
    </row>
    <row r="126" spans="1:9" ht="12.75">
      <c r="A126" t="s">
        <v>85</v>
      </c>
      <c r="B126">
        <f>B86*10000/B62</f>
        <v>-0.3747779835134817</v>
      </c>
      <c r="C126">
        <f>C86*10000/C62</f>
        <v>-0.8576683832680969</v>
      </c>
      <c r="D126">
        <f>D86*10000/D62</f>
        <v>-0.818400876034068</v>
      </c>
      <c r="E126">
        <f>E86*10000/E62</f>
        <v>-0.18563288128537733</v>
      </c>
      <c r="F126">
        <f>F86*10000/F62</f>
        <v>1.9582983592776504</v>
      </c>
      <c r="G126">
        <f>AVERAGE(C126:E126)</f>
        <v>-0.6205673801958475</v>
      </c>
      <c r="H126">
        <f>STDEV(C126:E126)</f>
        <v>0.37717568590508316</v>
      </c>
      <c r="I126">
        <f>(B126*B4+C126*C4+D126*D4+E126*E4+F126*F4)/SUM(B4:F4)</f>
        <v>-0.24043190644356852</v>
      </c>
    </row>
    <row r="127" spans="1:9" ht="12.75">
      <c r="A127" t="s">
        <v>86</v>
      </c>
      <c r="B127">
        <f>B87*10000/B62</f>
        <v>-0.1638524951395214</v>
      </c>
      <c r="C127">
        <f>C87*10000/C62</f>
        <v>0.3172330262127759</v>
      </c>
      <c r="D127">
        <f>D87*10000/D62</f>
        <v>-0.029966814863971337</v>
      </c>
      <c r="E127">
        <f>E87*10000/E62</f>
        <v>0.3064919864634345</v>
      </c>
      <c r="F127">
        <f>F87*10000/F62</f>
        <v>0.10050947525698373</v>
      </c>
      <c r="G127">
        <f>AVERAGE(C127:E127)</f>
        <v>0.19791939927074634</v>
      </c>
      <c r="H127">
        <f>STDEV(C127:E127)</f>
        <v>0.19742830959164656</v>
      </c>
      <c r="I127">
        <f>(B127*B4+C127*C4+D127*D4+E127*E4+F127*F4)/SUM(B4:F4)</f>
        <v>0.1326635514747602</v>
      </c>
    </row>
    <row r="128" spans="1:9" ht="12.75">
      <c r="A128" t="s">
        <v>87</v>
      </c>
      <c r="B128">
        <f>B88*10000/B62</f>
        <v>-0.3014876464690038</v>
      </c>
      <c r="C128">
        <f>C88*10000/C62</f>
        <v>-0.5473990733840312</v>
      </c>
      <c r="D128">
        <f>D88*10000/D62</f>
        <v>-0.23587539560955653</v>
      </c>
      <c r="E128">
        <f>E88*10000/E62</f>
        <v>0.08762272899376597</v>
      </c>
      <c r="F128">
        <f>F88*10000/F62</f>
        <v>-0.24145673738590817</v>
      </c>
      <c r="G128">
        <f>AVERAGE(C128:E128)</f>
        <v>-0.23188391333327388</v>
      </c>
      <c r="H128">
        <f>STDEV(C128:E128)</f>
        <v>0.3175297172263691</v>
      </c>
      <c r="I128">
        <f>(B128*B4+C128*C4+D128*D4+E128*E4+F128*F4)/SUM(B4:F4)</f>
        <v>-0.24325700676972775</v>
      </c>
    </row>
    <row r="129" spans="1:9" ht="12.75">
      <c r="A129" t="s">
        <v>88</v>
      </c>
      <c r="B129">
        <f>B89*10000/B62</f>
        <v>-0.0043399692681532105</v>
      </c>
      <c r="C129">
        <f>C89*10000/C62</f>
        <v>-0.02237124770710186</v>
      </c>
      <c r="D129">
        <f>D89*10000/D62</f>
        <v>0.09321589381872884</v>
      </c>
      <c r="E129">
        <f>E89*10000/E62</f>
        <v>-0.06431298402622579</v>
      </c>
      <c r="F129">
        <f>F89*10000/F62</f>
        <v>-0.03313494004308433</v>
      </c>
      <c r="G129">
        <f>AVERAGE(C129:E129)</f>
        <v>0.002177220695133731</v>
      </c>
      <c r="H129">
        <f>STDEV(C129:E129)</f>
        <v>0.08158313131061058</v>
      </c>
      <c r="I129">
        <f>(B129*B4+C129*C4+D129*D4+E129*E4+F129*F4)/SUM(B4:F4)</f>
        <v>-0.0034867087573742985</v>
      </c>
    </row>
    <row r="130" spans="1:9" ht="12.75">
      <c r="A130" t="s">
        <v>89</v>
      </c>
      <c r="B130">
        <f>B90*10000/B62</f>
        <v>0.03982142097808002</v>
      </c>
      <c r="C130">
        <f>C90*10000/C62</f>
        <v>-0.010518513691343188</v>
      </c>
      <c r="D130">
        <f>D90*10000/D62</f>
        <v>-0.010446493963267814</v>
      </c>
      <c r="E130">
        <f>E90*10000/E62</f>
        <v>0.04534459841051649</v>
      </c>
      <c r="F130">
        <f>F90*10000/F62</f>
        <v>0.29285891543573134</v>
      </c>
      <c r="G130">
        <f>AVERAGE(C130:E130)</f>
        <v>0.008126530251968496</v>
      </c>
      <c r="H130">
        <f>STDEV(C130:E130)</f>
        <v>0.03223181262046941</v>
      </c>
      <c r="I130">
        <f>(B130*B4+C130*C4+D130*D4+E130*E4+F130*F4)/SUM(B4:F4)</f>
        <v>0.050756459639467434</v>
      </c>
    </row>
    <row r="131" spans="1:9" ht="12.75">
      <c r="A131" t="s">
        <v>90</v>
      </c>
      <c r="B131">
        <f>B91*10000/B62</f>
        <v>-0.01048841291794938</v>
      </c>
      <c r="C131">
        <f>C91*10000/C62</f>
        <v>0.028011497574506147</v>
      </c>
      <c r="D131">
        <f>D91*10000/D62</f>
        <v>0.007889304962443307</v>
      </c>
      <c r="E131">
        <f>E91*10000/E62</f>
        <v>-0.002486569107356627</v>
      </c>
      <c r="F131">
        <f>F91*10000/F62</f>
        <v>0.009275286074975943</v>
      </c>
      <c r="G131">
        <f>AVERAGE(C131:E131)</f>
        <v>0.011138077809864276</v>
      </c>
      <c r="H131">
        <f>STDEV(C131:E131)</f>
        <v>0.01550641517545051</v>
      </c>
      <c r="I131">
        <f>(B131*B4+C131*C4+D131*D4+E131*E4+F131*F4)/SUM(B4:F4)</f>
        <v>0.007767671487480854</v>
      </c>
    </row>
    <row r="132" spans="1:9" ht="12.75">
      <c r="A132" t="s">
        <v>91</v>
      </c>
      <c r="B132">
        <f>B92*10000/B62</f>
        <v>-0.036973602884553224</v>
      </c>
      <c r="C132">
        <f>C92*10000/C62</f>
        <v>-0.06154467621315356</v>
      </c>
      <c r="D132">
        <f>D92*10000/D62</f>
        <v>-0.021412508479626245</v>
      </c>
      <c r="E132">
        <f>E92*10000/E62</f>
        <v>0.04310660999248317</v>
      </c>
      <c r="F132">
        <f>F92*10000/F62</f>
        <v>-0.014697654468854373</v>
      </c>
      <c r="G132">
        <f>AVERAGE(C132:E132)</f>
        <v>-0.013283524900098875</v>
      </c>
      <c r="H132">
        <f>STDEV(C132:E132)</f>
        <v>0.05279709468001712</v>
      </c>
      <c r="I132">
        <f>(B132*B4+C132*C4+D132*D4+E132*E4+F132*F4)/SUM(B4:F4)</f>
        <v>-0.016900383003179975</v>
      </c>
    </row>
    <row r="133" spans="1:9" ht="12.75">
      <c r="A133" t="s">
        <v>92</v>
      </c>
      <c r="B133">
        <f>B93*10000/B62</f>
        <v>0.07050347065021713</v>
      </c>
      <c r="C133">
        <f>C93*10000/C62</f>
        <v>0.09076991628158551</v>
      </c>
      <c r="D133">
        <f>D93*10000/D62</f>
        <v>0.07623703031598505</v>
      </c>
      <c r="E133">
        <f>E93*10000/E62</f>
        <v>0.08571994797024975</v>
      </c>
      <c r="F133">
        <f>F93*10000/F62</f>
        <v>0.056241673159711694</v>
      </c>
      <c r="G133">
        <f>AVERAGE(C133:E133)</f>
        <v>0.08424229818927344</v>
      </c>
      <c r="H133">
        <f>STDEV(C133:E133)</f>
        <v>0.007378264042354504</v>
      </c>
      <c r="I133">
        <f>(B133*B4+C133*C4+D133*D4+E133*E4+F133*F4)/SUM(B4:F4)</f>
        <v>0.07851649204995904</v>
      </c>
    </row>
    <row r="134" spans="1:9" ht="12.75">
      <c r="A134" t="s">
        <v>93</v>
      </c>
      <c r="B134">
        <f>B94*10000/B62</f>
        <v>0.005369288364362411</v>
      </c>
      <c r="C134">
        <f>C94*10000/C62</f>
        <v>0.004563540113660064</v>
      </c>
      <c r="D134">
        <f>D94*10000/D62</f>
        <v>0.00047004591369537765</v>
      </c>
      <c r="E134">
        <f>E94*10000/E62</f>
        <v>-0.0007748948529181786</v>
      </c>
      <c r="F134">
        <f>F94*10000/F62</f>
        <v>-0.032005190113404365</v>
      </c>
      <c r="G134">
        <f>AVERAGE(C134:E134)</f>
        <v>0.0014195637248124208</v>
      </c>
      <c r="H134">
        <f>STDEV(C134:E134)</f>
        <v>0.002793010925205572</v>
      </c>
      <c r="I134">
        <f>(B134*B4+C134*C4+D134*D4+E134*E4+F134*F4)/SUM(B4:F4)</f>
        <v>-0.002476775285291712</v>
      </c>
    </row>
    <row r="135" spans="1:9" ht="12.75">
      <c r="A135" t="s">
        <v>94</v>
      </c>
      <c r="B135">
        <f>B95*10000/B62</f>
        <v>-0.0004833005701172232</v>
      </c>
      <c r="C135">
        <f>C95*10000/C62</f>
        <v>-0.0005218794922425444</v>
      </c>
      <c r="D135">
        <f>D95*10000/D62</f>
        <v>0.0035089654332749647</v>
      </c>
      <c r="E135">
        <f>E95*10000/E62</f>
        <v>-0.005678010700594834</v>
      </c>
      <c r="F135">
        <f>F95*10000/F62</f>
        <v>0.0024470423308217116</v>
      </c>
      <c r="G135">
        <f>AVERAGE(C135:E135)</f>
        <v>-0.0008969749198541378</v>
      </c>
      <c r="H135">
        <f>STDEV(C135:E135)</f>
        <v>0.0046049598321738555</v>
      </c>
      <c r="I135">
        <f>(B135*B4+C135*C4+D135*D4+E135*E4+F135*F4)/SUM(B4:F4)</f>
        <v>-0.0003902499619859648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2005-08-25T06:36:25Z</cp:lastPrinted>
  <dcterms:created xsi:type="dcterms:W3CDTF">2005-08-25T06:36:25Z</dcterms:created>
  <dcterms:modified xsi:type="dcterms:W3CDTF">2005-08-25T07:36:23Z</dcterms:modified>
  <cp:category/>
  <cp:version/>
  <cp:contentType/>
  <cp:contentStatus/>
</cp:coreProperties>
</file>