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<sst xmlns="http://schemas.openxmlformats.org/spreadsheetml/2006/main" count="204" uniqueCount="98">
  <si>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25/08/2005       12:04:05</t>
  </si>
  <si>
    <t>LISSNER</t>
  </si>
  <si>
    <t>HCMQAP663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</si>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</sst>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2730489"/>
        <c:axId val="47465538"/>
      </c:lineChart>
      <c:catAx>
        <c:axId val="127304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65538"/>
        <c:crosses val="autoZero"/>
        <c:auto val="1"/>
        <c:lblOffset val="100"/>
        <c:noMultiLvlLbl val="0"/>
      </c:catAx>
      <c:valAx>
        <c:axId val="4746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3048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-0.00376</v>
      </c>
      <c r="D4" s="12">
        <v>-0.003758</v>
      </c>
      <c r="E4" s="12">
        <v>-0.003759</v>
      </c>
      <c r="F4" s="24">
        <v>-0.002083</v>
      </c>
      <c r="G4" s="34">
        <v>-0.011717</v>
      </c>
    </row>
    <row r="5" spans="1:7" ht="12.75" thickBot="1">
      <c r="A5" s="44" t="s">
        <v>13</v>
      </c>
      <c r="B5" s="45">
        <v>0.357739</v>
      </c>
      <c r="C5" s="46">
        <v>-1.859512</v>
      </c>
      <c r="D5" s="46">
        <v>0.452959</v>
      </c>
      <c r="E5" s="46">
        <v>0.671389</v>
      </c>
      <c r="F5" s="47">
        <v>1.019429</v>
      </c>
      <c r="G5" s="48">
        <v>7.221534</v>
      </c>
    </row>
    <row r="6" spans="1:7" ht="12.75" thickTop="1">
      <c r="A6" s="6" t="s">
        <v>14</v>
      </c>
      <c r="B6" s="39">
        <v>80.20531</v>
      </c>
      <c r="C6" s="40">
        <v>-43.02365</v>
      </c>
      <c r="D6" s="40">
        <v>46.40296</v>
      </c>
      <c r="E6" s="40">
        <v>-90.91626</v>
      </c>
      <c r="F6" s="41">
        <v>70.78664</v>
      </c>
      <c r="G6" s="42">
        <v>-0.003866663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2.455763</v>
      </c>
      <c r="C8" s="13">
        <v>3.701416</v>
      </c>
      <c r="D8" s="13">
        <v>1.329132</v>
      </c>
      <c r="E8" s="13">
        <v>0.08716228</v>
      </c>
      <c r="F8" s="25">
        <v>-1.674243</v>
      </c>
      <c r="G8" s="35">
        <v>1.364237</v>
      </c>
    </row>
    <row r="9" spans="1:7" ht="12">
      <c r="A9" s="20" t="s">
        <v>17</v>
      </c>
      <c r="B9" s="29">
        <v>-0.2681705</v>
      </c>
      <c r="C9" s="13">
        <v>0.2127401</v>
      </c>
      <c r="D9" s="13">
        <v>-0.1097285</v>
      </c>
      <c r="E9" s="13">
        <v>0.5613282</v>
      </c>
      <c r="F9" s="25">
        <v>-0.9175045</v>
      </c>
      <c r="G9" s="35">
        <v>-0.001280127</v>
      </c>
    </row>
    <row r="10" spans="1:7" ht="12">
      <c r="A10" s="20" t="s">
        <v>18</v>
      </c>
      <c r="B10" s="29">
        <v>0.1634806</v>
      </c>
      <c r="C10" s="13">
        <v>-0.8023606</v>
      </c>
      <c r="D10" s="13">
        <v>-0.3278118</v>
      </c>
      <c r="E10" s="13">
        <v>0.1586524</v>
      </c>
      <c r="F10" s="25">
        <v>0.02851821</v>
      </c>
      <c r="G10" s="35">
        <v>-0.206302</v>
      </c>
    </row>
    <row r="11" spans="1:7" ht="12">
      <c r="A11" s="21" t="s">
        <v>19</v>
      </c>
      <c r="B11" s="31">
        <v>2.40589</v>
      </c>
      <c r="C11" s="15">
        <v>1.839302</v>
      </c>
      <c r="D11" s="15">
        <v>2.523419</v>
      </c>
      <c r="E11" s="15">
        <v>1.761367</v>
      </c>
      <c r="F11" s="27">
        <v>12.63554</v>
      </c>
      <c r="G11" s="37">
        <v>3.506453</v>
      </c>
    </row>
    <row r="12" spans="1:7" ht="12">
      <c r="A12" s="20" t="s">
        <v>20</v>
      </c>
      <c r="B12" s="29">
        <v>0.2371787</v>
      </c>
      <c r="C12" s="13">
        <v>0.03442971</v>
      </c>
      <c r="D12" s="13">
        <v>0.4005369</v>
      </c>
      <c r="E12" s="13">
        <v>0.06892233</v>
      </c>
      <c r="F12" s="25">
        <v>-0.3813812</v>
      </c>
      <c r="G12" s="35">
        <v>0.1047742</v>
      </c>
    </row>
    <row r="13" spans="1:7" ht="12">
      <c r="A13" s="20" t="s">
        <v>21</v>
      </c>
      <c r="B13" s="29">
        <v>0.09688402</v>
      </c>
      <c r="C13" s="13">
        <v>-0.03169847</v>
      </c>
      <c r="D13" s="13">
        <v>-0.1007731</v>
      </c>
      <c r="E13" s="13">
        <v>-0.01030184</v>
      </c>
      <c r="F13" s="25">
        <v>-0.1603612</v>
      </c>
      <c r="G13" s="35">
        <v>-0.04165881</v>
      </c>
    </row>
    <row r="14" spans="1:7" ht="12">
      <c r="A14" s="20" t="s">
        <v>22</v>
      </c>
      <c r="B14" s="29">
        <v>-0.006175318</v>
      </c>
      <c r="C14" s="13">
        <v>0.004922061</v>
      </c>
      <c r="D14" s="13">
        <v>-0.01772088</v>
      </c>
      <c r="E14" s="13">
        <v>-0.03129451</v>
      </c>
      <c r="F14" s="25">
        <v>-0.05843426</v>
      </c>
      <c r="G14" s="35">
        <v>-0.0192909</v>
      </c>
    </row>
    <row r="15" spans="1:7" ht="12">
      <c r="A15" s="21" t="s">
        <v>23</v>
      </c>
      <c r="B15" s="31">
        <v>-0.3941737</v>
      </c>
      <c r="C15" s="15">
        <v>-0.09430729</v>
      </c>
      <c r="D15" s="15">
        <v>-0.03944749</v>
      </c>
      <c r="E15" s="15">
        <v>-0.07614188</v>
      </c>
      <c r="F15" s="27">
        <v>-0.3746076</v>
      </c>
      <c r="G15" s="37">
        <v>-0.1575548</v>
      </c>
    </row>
    <row r="16" spans="1:7" ht="12">
      <c r="A16" s="20" t="s">
        <v>24</v>
      </c>
      <c r="B16" s="29">
        <v>-0.00159567</v>
      </c>
      <c r="C16" s="13">
        <v>-0.005477395</v>
      </c>
      <c r="D16" s="13">
        <v>0.005599336</v>
      </c>
      <c r="E16" s="13">
        <v>0.01860777</v>
      </c>
      <c r="F16" s="25">
        <v>0.002015092</v>
      </c>
      <c r="G16" s="35">
        <v>0.004546088</v>
      </c>
    </row>
    <row r="17" spans="1:7" ht="12">
      <c r="A17" s="20" t="s">
        <v>25</v>
      </c>
      <c r="B17" s="29">
        <v>-0.02771815</v>
      </c>
      <c r="C17" s="13">
        <v>-0.01752834</v>
      </c>
      <c r="D17" s="13">
        <v>-0.02243076</v>
      </c>
      <c r="E17" s="13">
        <v>-0.02539157</v>
      </c>
      <c r="F17" s="25">
        <v>-0.05162722</v>
      </c>
      <c r="G17" s="35">
        <v>-0.02661567</v>
      </c>
    </row>
    <row r="18" spans="1:7" ht="12">
      <c r="A18" s="20" t="s">
        <v>26</v>
      </c>
      <c r="B18" s="29">
        <v>0.01103877</v>
      </c>
      <c r="C18" s="13">
        <v>0.04157689</v>
      </c>
      <c r="D18" s="13">
        <v>-0.000857745</v>
      </c>
      <c r="E18" s="13">
        <v>0.04186796</v>
      </c>
      <c r="F18" s="25">
        <v>-0.02766616</v>
      </c>
      <c r="G18" s="35">
        <v>0.01779619</v>
      </c>
    </row>
    <row r="19" spans="1:7" ht="12">
      <c r="A19" s="21" t="s">
        <v>27</v>
      </c>
      <c r="B19" s="31">
        <v>-0.2107768</v>
      </c>
      <c r="C19" s="15">
        <v>-0.200661</v>
      </c>
      <c r="D19" s="15">
        <v>-0.2159859</v>
      </c>
      <c r="E19" s="15">
        <v>-0.2025789</v>
      </c>
      <c r="F19" s="27">
        <v>-0.1438393</v>
      </c>
      <c r="G19" s="37">
        <v>-0.1986995</v>
      </c>
    </row>
    <row r="20" spans="1:7" ht="12.75" thickBot="1">
      <c r="A20" s="44" t="s">
        <v>28</v>
      </c>
      <c r="B20" s="45">
        <v>0.002392055</v>
      </c>
      <c r="C20" s="46">
        <v>0.004694336</v>
      </c>
      <c r="D20" s="46">
        <v>0.001045377</v>
      </c>
      <c r="E20" s="46">
        <v>-0.002689814</v>
      </c>
      <c r="F20" s="47">
        <v>0.00314885</v>
      </c>
      <c r="G20" s="48">
        <v>0.00150003</v>
      </c>
    </row>
    <row r="21" spans="1:7" ht="12.75" thickTop="1">
      <c r="A21" s="6" t="s">
        <v>29</v>
      </c>
      <c r="B21" s="39">
        <v>7.735228</v>
      </c>
      <c r="C21" s="40">
        <v>26.64823</v>
      </c>
      <c r="D21" s="40">
        <v>-11.99275</v>
      </c>
      <c r="E21" s="40">
        <v>-4.318057</v>
      </c>
      <c r="F21" s="41">
        <v>-27.04501</v>
      </c>
      <c r="G21" s="43">
        <v>0.005590938</v>
      </c>
    </row>
    <row r="22" spans="1:7" ht="12">
      <c r="A22" s="20" t="s">
        <v>30</v>
      </c>
      <c r="B22" s="29">
        <v>7.154789</v>
      </c>
      <c r="C22" s="13">
        <v>-37.19041</v>
      </c>
      <c r="D22" s="13">
        <v>9.059192</v>
      </c>
      <c r="E22" s="13">
        <v>13.42779</v>
      </c>
      <c r="F22" s="25">
        <v>20.38861</v>
      </c>
      <c r="G22" s="36">
        <v>0</v>
      </c>
    </row>
    <row r="23" spans="1:7" ht="12">
      <c r="A23" s="20" t="s">
        <v>31</v>
      </c>
      <c r="B23" s="29">
        <v>1.946651</v>
      </c>
      <c r="C23" s="13">
        <v>0.08784407</v>
      </c>
      <c r="D23" s="13">
        <v>1.84975</v>
      </c>
      <c r="E23" s="13">
        <v>0.6487415</v>
      </c>
      <c r="F23" s="25">
        <v>4.017726</v>
      </c>
      <c r="G23" s="35">
        <v>1.439804</v>
      </c>
    </row>
    <row r="24" spans="1:7" ht="12">
      <c r="A24" s="20" t="s">
        <v>32</v>
      </c>
      <c r="B24" s="29">
        <v>-1.550742</v>
      </c>
      <c r="C24" s="13">
        <v>1.525633</v>
      </c>
      <c r="D24" s="13">
        <v>2.549792</v>
      </c>
      <c r="E24" s="13">
        <v>0.9604984</v>
      </c>
      <c r="F24" s="25">
        <v>1.674991</v>
      </c>
      <c r="G24" s="35">
        <v>1.210087</v>
      </c>
    </row>
    <row r="25" spans="1:7" ht="12">
      <c r="A25" s="20" t="s">
        <v>33</v>
      </c>
      <c r="B25" s="29">
        <v>0.6215163</v>
      </c>
      <c r="C25" s="13">
        <v>-0.7869573</v>
      </c>
      <c r="D25" s="13">
        <v>0.1072312</v>
      </c>
      <c r="E25" s="13">
        <v>0.02432389</v>
      </c>
      <c r="F25" s="25">
        <v>-1.328302</v>
      </c>
      <c r="G25" s="35">
        <v>-0.2447325</v>
      </c>
    </row>
    <row r="26" spans="1:7" ht="12">
      <c r="A26" s="21" t="s">
        <v>34</v>
      </c>
      <c r="B26" s="31">
        <v>1.293694</v>
      </c>
      <c r="C26" s="15">
        <v>0.4646577</v>
      </c>
      <c r="D26" s="15">
        <v>-0.05606681</v>
      </c>
      <c r="E26" s="15">
        <v>-0.431143</v>
      </c>
      <c r="F26" s="27">
        <v>1.897204</v>
      </c>
      <c r="G26" s="37">
        <v>0.434797</v>
      </c>
    </row>
    <row r="27" spans="1:7" ht="12">
      <c r="A27" s="20" t="s">
        <v>35</v>
      </c>
      <c r="B27" s="29">
        <v>0.5650182</v>
      </c>
      <c r="C27" s="13">
        <v>0.6299867</v>
      </c>
      <c r="D27" s="13">
        <v>0.1527531</v>
      </c>
      <c r="E27" s="13">
        <v>0.1869025</v>
      </c>
      <c r="F27" s="25">
        <v>0.7350055</v>
      </c>
      <c r="G27" s="49">
        <v>0.4131796</v>
      </c>
    </row>
    <row r="28" spans="1:7" ht="12">
      <c r="A28" s="20" t="s">
        <v>36</v>
      </c>
      <c r="B28" s="29">
        <v>0.0647025</v>
      </c>
      <c r="C28" s="13">
        <v>0.49019</v>
      </c>
      <c r="D28" s="13">
        <v>0.4566886</v>
      </c>
      <c r="E28" s="13">
        <v>0.1719406</v>
      </c>
      <c r="F28" s="25">
        <v>-0.01559723</v>
      </c>
      <c r="G28" s="35">
        <v>0.2764858</v>
      </c>
    </row>
    <row r="29" spans="1:7" ht="12">
      <c r="A29" s="20" t="s">
        <v>37</v>
      </c>
      <c r="B29" s="29">
        <v>0.1768965</v>
      </c>
      <c r="C29" s="13">
        <v>0.003756767</v>
      </c>
      <c r="D29" s="13">
        <v>-0.07194288</v>
      </c>
      <c r="E29" s="13">
        <v>-0.02875629</v>
      </c>
      <c r="F29" s="25">
        <v>-0.0119971</v>
      </c>
      <c r="G29" s="35">
        <v>0.0007211982</v>
      </c>
    </row>
    <row r="30" spans="1:7" ht="12">
      <c r="A30" s="21" t="s">
        <v>38</v>
      </c>
      <c r="B30" s="31">
        <v>0.1592709</v>
      </c>
      <c r="C30" s="15">
        <v>0.08984285</v>
      </c>
      <c r="D30" s="15">
        <v>0.006643752</v>
      </c>
      <c r="E30" s="15">
        <v>0.03517201</v>
      </c>
      <c r="F30" s="27">
        <v>0.3833005</v>
      </c>
      <c r="G30" s="37">
        <v>0.105877</v>
      </c>
    </row>
    <row r="31" spans="1:7" ht="12">
      <c r="A31" s="20" t="s">
        <v>39</v>
      </c>
      <c r="B31" s="29">
        <v>0.05487899</v>
      </c>
      <c r="C31" s="13">
        <v>0.07120935</v>
      </c>
      <c r="D31" s="13">
        <v>-0.01223812</v>
      </c>
      <c r="E31" s="13">
        <v>0.00189611</v>
      </c>
      <c r="F31" s="25">
        <v>0.06529201</v>
      </c>
      <c r="G31" s="35">
        <v>0.03130671</v>
      </c>
    </row>
    <row r="32" spans="1:7" ht="12">
      <c r="A32" s="20" t="s">
        <v>40</v>
      </c>
      <c r="B32" s="29">
        <v>0.0390246</v>
      </c>
      <c r="C32" s="13">
        <v>0.07314622</v>
      </c>
      <c r="D32" s="13">
        <v>0.0644712</v>
      </c>
      <c r="E32" s="13">
        <v>0.02644376</v>
      </c>
      <c r="F32" s="25">
        <v>0.004965495</v>
      </c>
      <c r="G32" s="35">
        <v>0.04579387</v>
      </c>
    </row>
    <row r="33" spans="1:7" ht="12">
      <c r="A33" s="20" t="s">
        <v>41</v>
      </c>
      <c r="B33" s="29">
        <v>0.1084579</v>
      </c>
      <c r="C33" s="13">
        <v>0.09175815</v>
      </c>
      <c r="D33" s="13">
        <v>0.09120925</v>
      </c>
      <c r="E33" s="13">
        <v>0.08703102</v>
      </c>
      <c r="F33" s="25">
        <v>0.07745494</v>
      </c>
      <c r="G33" s="35">
        <v>0.09100001</v>
      </c>
    </row>
    <row r="34" spans="1:7" ht="12">
      <c r="A34" s="21" t="s">
        <v>42</v>
      </c>
      <c r="B34" s="31">
        <v>0.0133011</v>
      </c>
      <c r="C34" s="15">
        <v>0.01529314</v>
      </c>
      <c r="D34" s="15">
        <v>-0.0001649799</v>
      </c>
      <c r="E34" s="15">
        <v>0.005672227</v>
      </c>
      <c r="F34" s="27">
        <v>-0.02843036</v>
      </c>
      <c r="G34" s="37">
        <v>0.003172872</v>
      </c>
    </row>
    <row r="35" spans="1:7" ht="12.75" thickBot="1">
      <c r="A35" s="22" t="s">
        <v>43</v>
      </c>
      <c r="B35" s="32">
        <v>-0.001514559</v>
      </c>
      <c r="C35" s="16">
        <v>-0.004620863</v>
      </c>
      <c r="D35" s="16">
        <v>-0.005447367</v>
      </c>
      <c r="E35" s="16">
        <v>-0.003009247</v>
      </c>
      <c r="F35" s="28">
        <v>0.0002973635</v>
      </c>
      <c r="G35" s="38">
        <v>-0.003326389</v>
      </c>
    </row>
    <row r="36" spans="1:7" ht="12">
      <c r="A36" s="4" t="s">
        <v>44</v>
      </c>
      <c r="B36" s="3">
        <v>23.71826</v>
      </c>
      <c r="C36" s="3">
        <v>23.71521</v>
      </c>
      <c r="D36" s="3">
        <v>23.71826</v>
      </c>
      <c r="E36" s="3">
        <v>23.71216</v>
      </c>
      <c r="F36" s="3">
        <v>23.71521</v>
      </c>
      <c r="G36" s="3"/>
    </row>
    <row r="37" spans="1:6" ht="12">
      <c r="A37" s="4" t="s">
        <v>45</v>
      </c>
      <c r="B37" s="2">
        <v>-0.4124959</v>
      </c>
      <c r="C37" s="2">
        <v>-0.3748576</v>
      </c>
      <c r="D37" s="2">
        <v>-0.3611247</v>
      </c>
      <c r="E37" s="2">
        <v>-0.3458659</v>
      </c>
      <c r="F37" s="2">
        <v>-0.3356934</v>
      </c>
    </row>
    <row r="38" spans="1:7" ht="12">
      <c r="A38" s="4" t="s">
        <v>53</v>
      </c>
      <c r="B38" s="2">
        <v>-0.0001363584</v>
      </c>
      <c r="C38" s="2">
        <v>7.330767E-05</v>
      </c>
      <c r="D38" s="2">
        <v>-7.88665E-05</v>
      </c>
      <c r="E38" s="2">
        <v>0.0001545672</v>
      </c>
      <c r="F38" s="2">
        <v>-0.0001202431</v>
      </c>
      <c r="G38" s="2">
        <v>0.0001927512</v>
      </c>
    </row>
    <row r="39" spans="1:7" ht="12.75" thickBot="1">
      <c r="A39" s="4" t="s">
        <v>54</v>
      </c>
      <c r="B39" s="2">
        <v>-1.305233E-05</v>
      </c>
      <c r="C39" s="2">
        <v>-4.502936E-05</v>
      </c>
      <c r="D39" s="2">
        <v>2.045913E-05</v>
      </c>
      <c r="E39" s="2">
        <v>0</v>
      </c>
      <c r="F39" s="2">
        <v>4.622167E-05</v>
      </c>
      <c r="G39" s="2">
        <v>0.0007809879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3.116953</v>
      </c>
      <c r="F40" s="17" t="s">
        <v>48</v>
      </c>
      <c r="G40" s="8">
        <v>55.106206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0.00376</v>
      </c>
      <c r="D4">
        <v>0.003758</v>
      </c>
      <c r="E4">
        <v>0.003759</v>
      </c>
      <c r="F4">
        <v>0.002083</v>
      </c>
      <c r="G4">
        <v>0.011717</v>
      </c>
    </row>
    <row r="5" spans="1:7" ht="12.75">
      <c r="A5" t="s">
        <v>13</v>
      </c>
      <c r="B5">
        <v>0.357739</v>
      </c>
      <c r="C5">
        <v>-1.859512</v>
      </c>
      <c r="D5">
        <v>0.452959</v>
      </c>
      <c r="E5">
        <v>0.671389</v>
      </c>
      <c r="F5">
        <v>1.019429</v>
      </c>
      <c r="G5">
        <v>7.221534</v>
      </c>
    </row>
    <row r="6" spans="1:7" ht="12.75">
      <c r="A6" t="s">
        <v>14</v>
      </c>
      <c r="B6" s="50">
        <v>80.20531</v>
      </c>
      <c r="C6" s="50">
        <v>-43.02365</v>
      </c>
      <c r="D6" s="50">
        <v>46.40296</v>
      </c>
      <c r="E6" s="50">
        <v>-90.91626</v>
      </c>
      <c r="F6" s="50">
        <v>70.78664</v>
      </c>
      <c r="G6" s="50">
        <v>-0.003866663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2.455763</v>
      </c>
      <c r="C8" s="50">
        <v>3.701416</v>
      </c>
      <c r="D8" s="50">
        <v>1.329132</v>
      </c>
      <c r="E8" s="50">
        <v>0.08716228</v>
      </c>
      <c r="F8" s="50">
        <v>-1.674243</v>
      </c>
      <c r="G8" s="50">
        <v>1.364237</v>
      </c>
    </row>
    <row r="9" spans="1:7" ht="12.75">
      <c r="A9" t="s">
        <v>17</v>
      </c>
      <c r="B9" s="50">
        <v>-0.2681705</v>
      </c>
      <c r="C9" s="50">
        <v>0.2127401</v>
      </c>
      <c r="D9" s="50">
        <v>-0.1097285</v>
      </c>
      <c r="E9" s="50">
        <v>0.5613282</v>
      </c>
      <c r="F9" s="50">
        <v>-0.9175045</v>
      </c>
      <c r="G9" s="50">
        <v>-0.001280127</v>
      </c>
    </row>
    <row r="10" spans="1:7" ht="12.75">
      <c r="A10" t="s">
        <v>18</v>
      </c>
      <c r="B10" s="50">
        <v>0.1634806</v>
      </c>
      <c r="C10" s="50">
        <v>-0.8023606</v>
      </c>
      <c r="D10" s="50">
        <v>-0.3278118</v>
      </c>
      <c r="E10" s="50">
        <v>0.1586524</v>
      </c>
      <c r="F10" s="50">
        <v>0.02851821</v>
      </c>
      <c r="G10" s="50">
        <v>-0.206302</v>
      </c>
    </row>
    <row r="11" spans="1:7" ht="12.75">
      <c r="A11" t="s">
        <v>19</v>
      </c>
      <c r="B11" s="50">
        <v>2.40589</v>
      </c>
      <c r="C11" s="50">
        <v>1.839302</v>
      </c>
      <c r="D11" s="50">
        <v>2.523419</v>
      </c>
      <c r="E11" s="50">
        <v>1.761367</v>
      </c>
      <c r="F11" s="50">
        <v>12.63554</v>
      </c>
      <c r="G11" s="50">
        <v>3.506453</v>
      </c>
    </row>
    <row r="12" spans="1:7" ht="12.75">
      <c r="A12" t="s">
        <v>20</v>
      </c>
      <c r="B12" s="50">
        <v>0.2371787</v>
      </c>
      <c r="C12" s="50">
        <v>0.03442971</v>
      </c>
      <c r="D12" s="50">
        <v>0.4005369</v>
      </c>
      <c r="E12" s="50">
        <v>0.06892233</v>
      </c>
      <c r="F12" s="50">
        <v>-0.3813812</v>
      </c>
      <c r="G12" s="50">
        <v>0.1047742</v>
      </c>
    </row>
    <row r="13" spans="1:7" ht="12.75">
      <c r="A13" t="s">
        <v>21</v>
      </c>
      <c r="B13" s="50">
        <v>0.09688402</v>
      </c>
      <c r="C13" s="50">
        <v>-0.03169847</v>
      </c>
      <c r="D13" s="50">
        <v>-0.1007731</v>
      </c>
      <c r="E13" s="50">
        <v>-0.01030184</v>
      </c>
      <c r="F13" s="50">
        <v>-0.1603612</v>
      </c>
      <c r="G13" s="50">
        <v>-0.04165881</v>
      </c>
    </row>
    <row r="14" spans="1:7" ht="12.75">
      <c r="A14" t="s">
        <v>22</v>
      </c>
      <c r="B14" s="50">
        <v>-0.006175318</v>
      </c>
      <c r="C14" s="50">
        <v>0.004922061</v>
      </c>
      <c r="D14" s="50">
        <v>-0.01772088</v>
      </c>
      <c r="E14" s="50">
        <v>-0.03129451</v>
      </c>
      <c r="F14" s="50">
        <v>-0.05843426</v>
      </c>
      <c r="G14" s="50">
        <v>-0.0192909</v>
      </c>
    </row>
    <row r="15" spans="1:7" ht="12.75">
      <c r="A15" t="s">
        <v>23</v>
      </c>
      <c r="B15" s="50">
        <v>-0.3941737</v>
      </c>
      <c r="C15" s="50">
        <v>-0.09430729</v>
      </c>
      <c r="D15" s="50">
        <v>-0.03944749</v>
      </c>
      <c r="E15" s="50">
        <v>-0.07614188</v>
      </c>
      <c r="F15" s="50">
        <v>-0.3746076</v>
      </c>
      <c r="G15" s="50">
        <v>-0.1575548</v>
      </c>
    </row>
    <row r="16" spans="1:7" ht="12.75">
      <c r="A16" t="s">
        <v>24</v>
      </c>
      <c r="B16" s="50">
        <v>-0.00159567</v>
      </c>
      <c r="C16" s="50">
        <v>-0.005477395</v>
      </c>
      <c r="D16" s="50">
        <v>0.005599336</v>
      </c>
      <c r="E16" s="50">
        <v>0.01860777</v>
      </c>
      <c r="F16" s="50">
        <v>0.002015092</v>
      </c>
      <c r="G16" s="50">
        <v>0.004546088</v>
      </c>
    </row>
    <row r="17" spans="1:7" ht="12.75">
      <c r="A17" t="s">
        <v>25</v>
      </c>
      <c r="B17" s="50">
        <v>-0.02771815</v>
      </c>
      <c r="C17" s="50">
        <v>-0.01752834</v>
      </c>
      <c r="D17" s="50">
        <v>-0.02243076</v>
      </c>
      <c r="E17" s="50">
        <v>-0.02539157</v>
      </c>
      <c r="F17" s="50">
        <v>-0.05162722</v>
      </c>
      <c r="G17" s="50">
        <v>-0.02661567</v>
      </c>
    </row>
    <row r="18" spans="1:7" ht="12.75">
      <c r="A18" t="s">
        <v>26</v>
      </c>
      <c r="B18" s="50">
        <v>0.01103877</v>
      </c>
      <c r="C18" s="50">
        <v>0.04157689</v>
      </c>
      <c r="D18" s="50">
        <v>-0.000857745</v>
      </c>
      <c r="E18" s="50">
        <v>0.04186796</v>
      </c>
      <c r="F18" s="50">
        <v>-0.02766616</v>
      </c>
      <c r="G18" s="50">
        <v>0.01779619</v>
      </c>
    </row>
    <row r="19" spans="1:7" ht="12.75">
      <c r="A19" t="s">
        <v>27</v>
      </c>
      <c r="B19" s="50">
        <v>-0.2107768</v>
      </c>
      <c r="C19" s="50">
        <v>-0.200661</v>
      </c>
      <c r="D19" s="50">
        <v>-0.2159859</v>
      </c>
      <c r="E19" s="50">
        <v>-0.2025789</v>
      </c>
      <c r="F19" s="50">
        <v>-0.1438393</v>
      </c>
      <c r="G19" s="50">
        <v>-0.1986995</v>
      </c>
    </row>
    <row r="20" spans="1:7" ht="12.75">
      <c r="A20" t="s">
        <v>28</v>
      </c>
      <c r="B20" s="50">
        <v>0.002392055</v>
      </c>
      <c r="C20" s="50">
        <v>0.004694336</v>
      </c>
      <c r="D20" s="50">
        <v>0.001045377</v>
      </c>
      <c r="E20" s="50">
        <v>-0.002689814</v>
      </c>
      <c r="F20" s="50">
        <v>0.00314885</v>
      </c>
      <c r="G20" s="50">
        <v>0.00150003</v>
      </c>
    </row>
    <row r="21" spans="1:7" ht="12.75">
      <c r="A21" t="s">
        <v>29</v>
      </c>
      <c r="B21" s="50">
        <v>7.735228</v>
      </c>
      <c r="C21" s="50">
        <v>26.64823</v>
      </c>
      <c r="D21" s="50">
        <v>-11.99275</v>
      </c>
      <c r="E21" s="50">
        <v>-4.318057</v>
      </c>
      <c r="F21" s="50">
        <v>-27.04501</v>
      </c>
      <c r="G21" s="50">
        <v>0.005590938</v>
      </c>
    </row>
    <row r="22" spans="1:7" ht="12.75">
      <c r="A22" t="s">
        <v>30</v>
      </c>
      <c r="B22" s="50">
        <v>7.154789</v>
      </c>
      <c r="C22" s="50">
        <v>-37.19041</v>
      </c>
      <c r="D22" s="50">
        <v>9.059192</v>
      </c>
      <c r="E22" s="50">
        <v>13.42779</v>
      </c>
      <c r="F22" s="50">
        <v>20.38861</v>
      </c>
      <c r="G22" s="50">
        <v>0</v>
      </c>
    </row>
    <row r="23" spans="1:7" ht="12.75">
      <c r="A23" t="s">
        <v>31</v>
      </c>
      <c r="B23" s="50">
        <v>1.946651</v>
      </c>
      <c r="C23" s="50">
        <v>0.08784407</v>
      </c>
      <c r="D23" s="50">
        <v>1.84975</v>
      </c>
      <c r="E23" s="50">
        <v>0.6487415</v>
      </c>
      <c r="F23" s="50">
        <v>4.017726</v>
      </c>
      <c r="G23" s="50">
        <v>1.439804</v>
      </c>
    </row>
    <row r="24" spans="1:7" ht="12.75">
      <c r="A24" t="s">
        <v>32</v>
      </c>
      <c r="B24" s="50">
        <v>-1.550742</v>
      </c>
      <c r="C24" s="50">
        <v>1.525633</v>
      </c>
      <c r="D24" s="50">
        <v>2.549792</v>
      </c>
      <c r="E24" s="50">
        <v>0.9604984</v>
      </c>
      <c r="F24" s="50">
        <v>1.674991</v>
      </c>
      <c r="G24" s="50">
        <v>1.210087</v>
      </c>
    </row>
    <row r="25" spans="1:7" ht="12.75">
      <c r="A25" t="s">
        <v>33</v>
      </c>
      <c r="B25" s="50">
        <v>0.6215163</v>
      </c>
      <c r="C25" s="50">
        <v>-0.7869573</v>
      </c>
      <c r="D25" s="50">
        <v>0.1072312</v>
      </c>
      <c r="E25" s="50">
        <v>0.02432389</v>
      </c>
      <c r="F25" s="50">
        <v>-1.328302</v>
      </c>
      <c r="G25" s="50">
        <v>-0.2447325</v>
      </c>
    </row>
    <row r="26" spans="1:7" ht="12.75">
      <c r="A26" t="s">
        <v>34</v>
      </c>
      <c r="B26" s="50">
        <v>1.293694</v>
      </c>
      <c r="C26" s="50">
        <v>0.4646577</v>
      </c>
      <c r="D26" s="50">
        <v>-0.05606681</v>
      </c>
      <c r="E26" s="50">
        <v>-0.431143</v>
      </c>
      <c r="F26" s="50">
        <v>1.897204</v>
      </c>
      <c r="G26" s="50">
        <v>0.434797</v>
      </c>
    </row>
    <row r="27" spans="1:7" ht="12.75">
      <c r="A27" t="s">
        <v>35</v>
      </c>
      <c r="B27" s="50">
        <v>0.5650182</v>
      </c>
      <c r="C27" s="50">
        <v>0.6299867</v>
      </c>
      <c r="D27" s="50">
        <v>0.1527531</v>
      </c>
      <c r="E27" s="50">
        <v>0.1869025</v>
      </c>
      <c r="F27" s="50">
        <v>0.7350055</v>
      </c>
      <c r="G27" s="50">
        <v>0.4131796</v>
      </c>
    </row>
    <row r="28" spans="1:7" ht="12.75">
      <c r="A28" t="s">
        <v>36</v>
      </c>
      <c r="B28" s="50">
        <v>0.0647025</v>
      </c>
      <c r="C28" s="50">
        <v>0.49019</v>
      </c>
      <c r="D28" s="50">
        <v>0.4566886</v>
      </c>
      <c r="E28" s="50">
        <v>0.1719406</v>
      </c>
      <c r="F28" s="50">
        <v>-0.01559723</v>
      </c>
      <c r="G28" s="50">
        <v>0.2764858</v>
      </c>
    </row>
    <row r="29" spans="1:7" ht="12.75">
      <c r="A29" t="s">
        <v>37</v>
      </c>
      <c r="B29" s="50">
        <v>0.1768965</v>
      </c>
      <c r="C29" s="50">
        <v>0.003756767</v>
      </c>
      <c r="D29" s="50">
        <v>-0.07194288</v>
      </c>
      <c r="E29" s="50">
        <v>-0.02875629</v>
      </c>
      <c r="F29" s="50">
        <v>-0.0119971</v>
      </c>
      <c r="G29" s="50">
        <v>0.0007211982</v>
      </c>
    </row>
    <row r="30" spans="1:7" ht="12.75">
      <c r="A30" t="s">
        <v>38</v>
      </c>
      <c r="B30" s="50">
        <v>0.1592709</v>
      </c>
      <c r="C30" s="50">
        <v>0.08984285</v>
      </c>
      <c r="D30" s="50">
        <v>0.006643752</v>
      </c>
      <c r="E30" s="50">
        <v>0.03517201</v>
      </c>
      <c r="F30" s="50">
        <v>0.3833005</v>
      </c>
      <c r="G30" s="50">
        <v>0.105877</v>
      </c>
    </row>
    <row r="31" spans="1:7" ht="12.75">
      <c r="A31" t="s">
        <v>39</v>
      </c>
      <c r="B31" s="50">
        <v>0.05487899</v>
      </c>
      <c r="C31" s="50">
        <v>0.07120935</v>
      </c>
      <c r="D31" s="50">
        <v>-0.01223812</v>
      </c>
      <c r="E31" s="50">
        <v>0.00189611</v>
      </c>
      <c r="F31" s="50">
        <v>0.06529201</v>
      </c>
      <c r="G31" s="50">
        <v>0.03130671</v>
      </c>
    </row>
    <row r="32" spans="1:7" ht="12.75">
      <c r="A32" t="s">
        <v>40</v>
      </c>
      <c r="B32" s="50">
        <v>0.0390246</v>
      </c>
      <c r="C32" s="50">
        <v>0.07314622</v>
      </c>
      <c r="D32" s="50">
        <v>0.0644712</v>
      </c>
      <c r="E32" s="50">
        <v>0.02644376</v>
      </c>
      <c r="F32" s="50">
        <v>0.004965495</v>
      </c>
      <c r="G32" s="50">
        <v>0.04579387</v>
      </c>
    </row>
    <row r="33" spans="1:7" ht="12.75">
      <c r="A33" t="s">
        <v>41</v>
      </c>
      <c r="B33" s="50">
        <v>0.1084579</v>
      </c>
      <c r="C33" s="50">
        <v>0.09175815</v>
      </c>
      <c r="D33" s="50">
        <v>0.09120925</v>
      </c>
      <c r="E33" s="50">
        <v>0.08703102</v>
      </c>
      <c r="F33" s="50">
        <v>0.07745494</v>
      </c>
      <c r="G33" s="50">
        <v>0.09100001</v>
      </c>
    </row>
    <row r="34" spans="1:7" ht="12.75">
      <c r="A34" t="s">
        <v>42</v>
      </c>
      <c r="B34" s="50">
        <v>0.0133011</v>
      </c>
      <c r="C34" s="50">
        <v>0.01529314</v>
      </c>
      <c r="D34" s="50">
        <v>-0.0001649799</v>
      </c>
      <c r="E34" s="50">
        <v>0.005672227</v>
      </c>
      <c r="F34" s="50">
        <v>-0.02843036</v>
      </c>
      <c r="G34" s="50">
        <v>0.003172872</v>
      </c>
    </row>
    <row r="35" spans="1:7" ht="12.75">
      <c r="A35" t="s">
        <v>43</v>
      </c>
      <c r="B35" s="50">
        <v>-0.001514559</v>
      </c>
      <c r="C35" s="50">
        <v>-0.004620863</v>
      </c>
      <c r="D35" s="50">
        <v>-0.005447367</v>
      </c>
      <c r="E35" s="50">
        <v>-0.003009247</v>
      </c>
      <c r="F35" s="50">
        <v>0.0002973635</v>
      </c>
      <c r="G35" s="50">
        <v>-0.003326389</v>
      </c>
    </row>
    <row r="36" spans="1:6" ht="12.75">
      <c r="A36" t="s">
        <v>44</v>
      </c>
      <c r="B36" s="50">
        <v>23.71826</v>
      </c>
      <c r="C36" s="50">
        <v>23.71521</v>
      </c>
      <c r="D36" s="50">
        <v>23.71826</v>
      </c>
      <c r="E36" s="50">
        <v>23.71216</v>
      </c>
      <c r="F36" s="50">
        <v>23.71521</v>
      </c>
    </row>
    <row r="37" spans="1:6" ht="12.75">
      <c r="A37" t="s">
        <v>45</v>
      </c>
      <c r="B37" s="50">
        <v>-0.4124959</v>
      </c>
      <c r="C37" s="50">
        <v>-0.3748576</v>
      </c>
      <c r="D37" s="50">
        <v>-0.3611247</v>
      </c>
      <c r="E37" s="50">
        <v>-0.3458659</v>
      </c>
      <c r="F37" s="50">
        <v>-0.3356934</v>
      </c>
    </row>
    <row r="38" spans="1:7" ht="12.75">
      <c r="A38" t="s">
        <v>55</v>
      </c>
      <c r="B38" s="50">
        <v>-0.0001363584</v>
      </c>
      <c r="C38" s="50">
        <v>7.330767E-05</v>
      </c>
      <c r="D38" s="50">
        <v>-7.88665E-05</v>
      </c>
      <c r="E38" s="50">
        <v>0.0001545672</v>
      </c>
      <c r="F38" s="50">
        <v>-0.0001202431</v>
      </c>
      <c r="G38" s="50">
        <v>0.0001927512</v>
      </c>
    </row>
    <row r="39" spans="1:7" ht="12.75">
      <c r="A39" t="s">
        <v>56</v>
      </c>
      <c r="B39" s="50">
        <v>-1.305233E-05</v>
      </c>
      <c r="C39" s="50">
        <v>-4.502936E-05</v>
      </c>
      <c r="D39" s="50">
        <v>2.045913E-05</v>
      </c>
      <c r="E39" s="50">
        <v>0</v>
      </c>
      <c r="F39" s="50">
        <v>4.622167E-05</v>
      </c>
      <c r="G39" s="50">
        <v>0.0007809879</v>
      </c>
    </row>
    <row r="40" spans="2:7" ht="12.75">
      <c r="B40" t="s">
        <v>46</v>
      </c>
      <c r="C40">
        <v>-0.003759</v>
      </c>
      <c r="D40" t="s">
        <v>47</v>
      </c>
      <c r="E40">
        <v>3.116953</v>
      </c>
      <c r="F40" t="s">
        <v>48</v>
      </c>
      <c r="G40">
        <v>55.106206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-0.0001363583656638965</v>
      </c>
      <c r="C50">
        <f>-0.017/(C7*C7+C22*C22)*(C21*C22+C6*C7)</f>
        <v>7.330767102401582E-05</v>
      </c>
      <c r="D50">
        <f>-0.017/(D7*D7+D22*D22)*(D21*D22+D6*D7)</f>
        <v>-7.886649768885995E-05</v>
      </c>
      <c r="E50">
        <f>-0.017/(E7*E7+E22*E22)*(E21*E22+E6*E7)</f>
        <v>0.00015456722024037494</v>
      </c>
      <c r="F50">
        <f>-0.017/(F7*F7+F22*F22)*(F21*F22+F6*F7)</f>
        <v>-0.00012024304842773042</v>
      </c>
      <c r="G50">
        <f>(B50*B$4+C50*C$4+D50*D$4+E50*E$4+F50*F$4)/SUM(B$4:F$4)</f>
        <v>6.996389408020173E-08</v>
      </c>
    </row>
    <row r="51" spans="1:7" ht="12.75">
      <c r="A51" t="s">
        <v>59</v>
      </c>
      <c r="B51">
        <f>-0.017/(B7*B7+B22*B22)*(B21*B7-B6*B22)</f>
        <v>-1.3052326066528998E-05</v>
      </c>
      <c r="C51">
        <f>-0.017/(C7*C7+C22*C22)*(C21*C7-C6*C22)</f>
        <v>-4.502935676584717E-05</v>
      </c>
      <c r="D51">
        <f>-0.017/(D7*D7+D22*D22)*(D21*D7-D6*D22)</f>
        <v>2.045912167449309E-05</v>
      </c>
      <c r="E51">
        <f>-0.017/(E7*E7+E22*E22)*(E21*E7-E6*E22)</f>
        <v>7.133147282572849E-06</v>
      </c>
      <c r="F51">
        <f>-0.017/(F7*F7+F22*F22)*(F21*F7-F6*F22)</f>
        <v>4.6221675861960415E-05</v>
      </c>
      <c r="G51">
        <f>(B51*B$4+C51*C$4+D51*D$4+E51*E$4+F51*F$4)/SUM(B$4:F$4)</f>
        <v>7.154269420077578E-08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9999.963593469936</v>
      </c>
      <c r="C62">
        <f>C7+(2/0.017)*(C8*C50-C23*C51)</f>
        <v>10000.032387970403</v>
      </c>
      <c r="D62">
        <f>D7+(2/0.017)*(D8*D50-D23*D51)</f>
        <v>9999.983215500457</v>
      </c>
      <c r="E62">
        <f>E7+(2/0.017)*(E8*E50-E23*E51)</f>
        <v>10000.001040572079</v>
      </c>
      <c r="F62">
        <f>F7+(2/0.017)*(F8*F50-F23*F51)</f>
        <v>10000.001836476853</v>
      </c>
    </row>
    <row r="63" spans="1:6" ht="12.75">
      <c r="A63" t="s">
        <v>67</v>
      </c>
      <c r="B63">
        <f>B8+(3/0.017)*(B9*B50-B24*B51)</f>
        <v>2.45864414721239</v>
      </c>
      <c r="C63">
        <f>C8+(3/0.017)*(C9*C50-C24*C51)</f>
        <v>3.7162913683379704</v>
      </c>
      <c r="D63">
        <f>D8+(3/0.017)*(D9*D50-D24*D51)</f>
        <v>1.321453305479824</v>
      </c>
      <c r="E63">
        <f>E8+(3/0.017)*(E9*E50-E24*E51)</f>
        <v>0.10126432052317488</v>
      </c>
      <c r="F63">
        <f>F8+(3/0.017)*(F9*F50-F24*F51)</f>
        <v>-1.6684366505378012</v>
      </c>
    </row>
    <row r="64" spans="1:6" ht="12.75">
      <c r="A64" t="s">
        <v>68</v>
      </c>
      <c r="B64">
        <f>B9+(4/0.017)*(B10*B50-B25*B51)</f>
        <v>-0.27150690330129185</v>
      </c>
      <c r="C64">
        <f>C9+(4/0.017)*(C10*C50-C25*C51)</f>
        <v>0.1905623663697365</v>
      </c>
      <c r="D64">
        <f>D9+(4/0.017)*(D10*D50-D25*D51)</f>
        <v>-0.10416155590612257</v>
      </c>
      <c r="E64">
        <f>E9+(4/0.017)*(E10*E50-E25*E51)</f>
        <v>0.5670573657794374</v>
      </c>
      <c r="F64">
        <f>F9+(4/0.017)*(F10*F50-F25*F51)</f>
        <v>-0.9038651522388961</v>
      </c>
    </row>
    <row r="65" spans="1:6" ht="12.75">
      <c r="A65" t="s">
        <v>69</v>
      </c>
      <c r="B65">
        <f>B10+(5/0.017)*(B11*B50-B26*B51)</f>
        <v>0.07195780222094124</v>
      </c>
      <c r="C65">
        <f>C10+(5/0.017)*(C11*C50-C26*C51)</f>
        <v>-0.7565493696243787</v>
      </c>
      <c r="D65">
        <f>D10+(5/0.017)*(D11*D50-D26*D51)</f>
        <v>-0.3860077238364219</v>
      </c>
      <c r="E65">
        <f>E10+(5/0.017)*(E11*E50-E26*E51)</f>
        <v>0.23963034339175848</v>
      </c>
      <c r="F65">
        <f>F10+(5/0.017)*(F11*F50-F26*F51)</f>
        <v>-0.4441370242536881</v>
      </c>
    </row>
    <row r="66" spans="1:6" ht="12.75">
      <c r="A66" t="s">
        <v>70</v>
      </c>
      <c r="B66">
        <f>B11+(6/0.017)*(B12*B50-B27*B51)</f>
        <v>2.397078294780342</v>
      </c>
      <c r="C66">
        <f>C11+(6/0.017)*(C12*C50-C27*C51)</f>
        <v>1.8502050086092368</v>
      </c>
      <c r="D66">
        <f>D11+(6/0.017)*(D12*D50-D27*D51)</f>
        <v>2.5111669517327497</v>
      </c>
      <c r="E66">
        <f>E11+(6/0.017)*(E12*E50-E27*E51)</f>
        <v>1.7646563870237442</v>
      </c>
      <c r="F66">
        <f>F11+(6/0.017)*(F12*F50-F27*F51)</f>
        <v>12.639734794867037</v>
      </c>
    </row>
    <row r="67" spans="1:6" ht="12.75">
      <c r="A67" t="s">
        <v>71</v>
      </c>
      <c r="B67">
        <f>B12+(7/0.017)*(B13*B50-B28*B51)</f>
        <v>0.23208664120636466</v>
      </c>
      <c r="C67">
        <f>C12+(7/0.017)*(C13*C50-C28*C51)</f>
        <v>0.04256173327507541</v>
      </c>
      <c r="D67">
        <f>D12+(7/0.017)*(D13*D50-D28*D51)</f>
        <v>0.39996214804496866</v>
      </c>
      <c r="E67">
        <f>E12+(7/0.017)*(E13*E50-E28*E51)</f>
        <v>0.06776164583701734</v>
      </c>
      <c r="F67">
        <f>F12+(7/0.017)*(F13*F50-F28*F51)</f>
        <v>-0.37314456779243915</v>
      </c>
    </row>
    <row r="68" spans="1:6" ht="12.75">
      <c r="A68" t="s">
        <v>72</v>
      </c>
      <c r="B68">
        <f>B13+(8/0.017)*(B14*B50-B29*B51)</f>
        <v>0.09836682803198239</v>
      </c>
      <c r="C68">
        <f>C13+(8/0.017)*(C14*C50-C29*C51)</f>
        <v>-0.03144906311525774</v>
      </c>
      <c r="D68">
        <f>D13+(8/0.017)*(D14*D50-D29*D51)</f>
        <v>-0.09942276029313035</v>
      </c>
      <c r="E68">
        <f>E13+(8/0.017)*(E14*E50-E29*E51)</f>
        <v>-0.0124815965024067</v>
      </c>
      <c r="F68">
        <f>F13+(8/0.017)*(F14*F50-F29*F51)</f>
        <v>-0.15679374605999902</v>
      </c>
    </row>
    <row r="69" spans="1:6" ht="12.75">
      <c r="A69" t="s">
        <v>73</v>
      </c>
      <c r="B69">
        <f>B14+(9/0.017)*(B15*B50-B30*B51)</f>
        <v>0.023380542891447365</v>
      </c>
      <c r="C69">
        <f>C14+(9/0.017)*(C15*C50-C30*C51)</f>
        <v>0.00340377050560096</v>
      </c>
      <c r="D69">
        <f>D14+(9/0.017)*(D15*D50-D30*D51)</f>
        <v>-0.016145795268508324</v>
      </c>
      <c r="E69">
        <f>E14+(9/0.017)*(E15*E50-E30*E51)</f>
        <v>-0.03765800016278076</v>
      </c>
      <c r="F69">
        <f>F14+(9/0.017)*(F15*F50-F30*F51)</f>
        <v>-0.0439669355955755</v>
      </c>
    </row>
    <row r="70" spans="1:6" ht="12.75">
      <c r="A70" t="s">
        <v>74</v>
      </c>
      <c r="B70">
        <f>B15+(10/0.017)*(B16*B50-B31*B51)</f>
        <v>-0.39362435798528195</v>
      </c>
      <c r="C70">
        <f>C15+(10/0.017)*(C16*C50-C31*C51)</f>
        <v>-0.09265730402618501</v>
      </c>
      <c r="D70">
        <f>D15+(10/0.017)*(D16*D50-D31*D51)</f>
        <v>-0.03955997166679771</v>
      </c>
      <c r="E70">
        <f>E15+(10/0.017)*(E16*E50-E31*E51)</f>
        <v>-0.07445798232242454</v>
      </c>
      <c r="F70">
        <f>F15+(10/0.017)*(F16*F50-F31*F51)</f>
        <v>-0.3765253687809048</v>
      </c>
    </row>
    <row r="71" spans="1:6" ht="12.75">
      <c r="A71" t="s">
        <v>75</v>
      </c>
      <c r="B71">
        <f>B16+(11/0.017)*(B17*B50-B32*B51)</f>
        <v>0.0011795416357334473</v>
      </c>
      <c r="C71">
        <f>C16+(11/0.017)*(C17*C50-C32*C51)</f>
        <v>-0.004177605588500204</v>
      </c>
      <c r="D71">
        <f>D16+(11/0.017)*(D17*D50-D32*D51)</f>
        <v>0.0058905198188462776</v>
      </c>
      <c r="E71">
        <f>E16+(11/0.017)*(E17*E50-E32*E51)</f>
        <v>0.015946202476502178</v>
      </c>
      <c r="F71">
        <f>F16+(11/0.017)*(F17*F50-F32*F51)</f>
        <v>0.005883404291583175</v>
      </c>
    </row>
    <row r="72" spans="1:6" ht="12.75">
      <c r="A72" t="s">
        <v>76</v>
      </c>
      <c r="B72">
        <f>B17+(12/0.017)*(B18*B50-B33*B51)</f>
        <v>-0.027781397595893167</v>
      </c>
      <c r="C72">
        <f>C17+(12/0.017)*(C18*C50-C33*C51)</f>
        <v>-0.012460305566932367</v>
      </c>
      <c r="D72">
        <f>D17+(12/0.017)*(D18*D50-D33*D51)</f>
        <v>-0.023700228564373503</v>
      </c>
      <c r="E72">
        <f>E17+(12/0.017)*(E18*E50-E33*E51)</f>
        <v>-0.021261728274925177</v>
      </c>
      <c r="F72">
        <f>F17+(12/0.017)*(F18*F50-F33*F51)</f>
        <v>-0.05180611438628112</v>
      </c>
    </row>
    <row r="73" spans="1:6" ht="12.75">
      <c r="A73" t="s">
        <v>77</v>
      </c>
      <c r="B73">
        <f>B18+(13/0.017)*(B19*B50-B34*B51)</f>
        <v>0.033150080200436666</v>
      </c>
      <c r="C73">
        <f>C18+(13/0.017)*(C19*C50-C34*C51)</f>
        <v>0.030854680933125888</v>
      </c>
      <c r="D73">
        <f>D18+(13/0.017)*(D19*D50-D34*D51)</f>
        <v>0.012170875514783273</v>
      </c>
      <c r="E73">
        <f>E18+(13/0.017)*(E19*E50-E34*E51)</f>
        <v>0.01789250484243924</v>
      </c>
      <c r="F73">
        <f>F18+(13/0.017)*(F19*F50-F34*F51)</f>
        <v>-0.013435155740970237</v>
      </c>
    </row>
    <row r="74" spans="1:6" ht="12.75">
      <c r="A74" t="s">
        <v>78</v>
      </c>
      <c r="B74">
        <f>B19+(14/0.017)*(B20*B50-B35*B51)</f>
        <v>-0.21106169607035905</v>
      </c>
      <c r="C74">
        <f>C19+(14/0.017)*(C20*C50-C35*C51)</f>
        <v>-0.20054895359364736</v>
      </c>
      <c r="D74">
        <f>D19+(14/0.017)*(D20*D50-D35*D51)</f>
        <v>-0.21596201507640836</v>
      </c>
      <c r="E74">
        <f>E19+(14/0.017)*(E20*E50-E35*E51)</f>
        <v>-0.20290361078778602</v>
      </c>
      <c r="F74">
        <f>F19+(14/0.017)*(F20*F50-F35*F51)</f>
        <v>-0.14416242985134858</v>
      </c>
    </row>
    <row r="75" spans="1:6" ht="12.75">
      <c r="A75" t="s">
        <v>79</v>
      </c>
      <c r="B75" s="50">
        <f>B20</f>
        <v>0.002392055</v>
      </c>
      <c r="C75" s="50">
        <f>C20</f>
        <v>0.004694336</v>
      </c>
      <c r="D75" s="50">
        <f>D20</f>
        <v>0.001045377</v>
      </c>
      <c r="E75" s="50">
        <f>E20</f>
        <v>-0.002689814</v>
      </c>
      <c r="F75" s="50">
        <f>F20</f>
        <v>0.00314885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7.119789521376928</v>
      </c>
      <c r="C82">
        <f>C22+(2/0.017)*(C8*C51+C23*C50)</f>
        <v>-37.20926091028445</v>
      </c>
      <c r="D82">
        <f>D22+(2/0.017)*(D8*D51+D23*D50)</f>
        <v>9.045228419906998</v>
      </c>
      <c r="E82">
        <f>E22+(2/0.017)*(E8*E51+E23*E50)</f>
        <v>13.439660107257682</v>
      </c>
      <c r="F82">
        <f>F22+(2/0.017)*(F8*F51+F23*F50)</f>
        <v>20.32267000714735</v>
      </c>
    </row>
    <row r="83" spans="1:6" ht="12.75">
      <c r="A83" t="s">
        <v>82</v>
      </c>
      <c r="B83">
        <f>B23+(3/0.017)*(B9*B51+B24*B50)</f>
        <v>1.9845845694400799</v>
      </c>
      <c r="C83">
        <f>C23+(3/0.017)*(C9*C51+C24*C50)</f>
        <v>0.10589013803636711</v>
      </c>
      <c r="D83">
        <f>D23+(3/0.017)*(D9*D51+D24*D50)</f>
        <v>1.8138668034809882</v>
      </c>
      <c r="E83">
        <f>E23+(3/0.017)*(E9*E51+E24*E50)</f>
        <v>0.6756471949043157</v>
      </c>
      <c r="F83">
        <f>F23+(3/0.017)*(F9*F51+F24*F50)</f>
        <v>3.9746998906711934</v>
      </c>
    </row>
    <row r="84" spans="1:6" ht="12.75">
      <c r="A84" t="s">
        <v>83</v>
      </c>
      <c r="B84">
        <f>B24+(4/0.017)*(B10*B51+B25*B50)</f>
        <v>-1.571184999764288</v>
      </c>
      <c r="C84">
        <f>C24+(4/0.017)*(C10*C51+C25*C50)</f>
        <v>1.5205600058479791</v>
      </c>
      <c r="D84">
        <f>D24+(4/0.017)*(D10*D51+D25*D50)</f>
        <v>2.5462240727789394</v>
      </c>
      <c r="E84">
        <f>E24+(4/0.017)*(E10*E51+E25*E50)</f>
        <v>0.9616493098820391</v>
      </c>
      <c r="F84">
        <f>F24+(4/0.017)*(F10*F51+F25*F50)</f>
        <v>1.7128821155697491</v>
      </c>
    </row>
    <row r="85" spans="1:6" ht="12.75">
      <c r="A85" t="s">
        <v>84</v>
      </c>
      <c r="B85">
        <f>B25+(5/0.017)*(B11*B51+B26*B50)</f>
        <v>0.5603961646266499</v>
      </c>
      <c r="C85">
        <f>C25+(5/0.017)*(C11*C51+C26*C50)</f>
        <v>-0.8012983623964001</v>
      </c>
      <c r="D85">
        <f>D25+(5/0.017)*(D11*D51+D26*D50)</f>
        <v>0.12371612038176895</v>
      </c>
      <c r="E85">
        <f>E25+(5/0.017)*(E11*E51+E26*E50)</f>
        <v>0.00841904152751986</v>
      </c>
      <c r="F85">
        <f>F25+(5/0.017)*(F11*F51+F26*F50)</f>
        <v>-1.2236225171260144</v>
      </c>
    </row>
    <row r="86" spans="1:6" ht="12.75">
      <c r="A86" t="s">
        <v>85</v>
      </c>
      <c r="B86">
        <f>B26+(6/0.017)*(B12*B51+B27*B50)</f>
        <v>1.2654090498644261</v>
      </c>
      <c r="C86">
        <f>C26+(6/0.017)*(C12*C51+C27*C50)</f>
        <v>0.48041035060876613</v>
      </c>
      <c r="D86">
        <f>D26+(6/0.017)*(D12*D51+D27*D50)</f>
        <v>-0.05742650488325597</v>
      </c>
      <c r="E86">
        <f>E26+(6/0.017)*(E12*E51+E27*E50)</f>
        <v>-0.42077336481932065</v>
      </c>
      <c r="F86">
        <f>F26+(6/0.017)*(F12*F51+F27*F50)</f>
        <v>1.8597896305397432</v>
      </c>
    </row>
    <row r="87" spans="1:6" ht="12.75">
      <c r="A87" t="s">
        <v>86</v>
      </c>
      <c r="B87">
        <f>B27+(7/0.017)*(B13*B51+B28*B50)</f>
        <v>0.5608646104224524</v>
      </c>
      <c r="C87">
        <f>C27+(7/0.017)*(C13*C51+C28*C50)</f>
        <v>0.6453710731068687</v>
      </c>
      <c r="D87">
        <f>D27+(7/0.017)*(D13*D51+D28*D50)</f>
        <v>0.1370734460755346</v>
      </c>
      <c r="E87">
        <f>E27+(7/0.017)*(E13*E51+E28*E50)</f>
        <v>0.19781545719560148</v>
      </c>
      <c r="F87">
        <f>F27+(7/0.017)*(F13*F51+F28*F50)</f>
        <v>0.7327256803249973</v>
      </c>
    </row>
    <row r="88" spans="1:6" ht="12.75">
      <c r="A88" t="s">
        <v>87</v>
      </c>
      <c r="B88">
        <f>B28+(8/0.017)*(B14*B51+B29*B50)</f>
        <v>0.053389222179970365</v>
      </c>
      <c r="C88">
        <f>C28+(8/0.017)*(C14*C51+C29*C50)</f>
        <v>0.4902153000463801</v>
      </c>
      <c r="D88">
        <f>D28+(8/0.017)*(D14*D51+D29*D50)</f>
        <v>0.4591880491007769</v>
      </c>
      <c r="E88">
        <f>E28+(8/0.017)*(E14*E51+E29*E50)</f>
        <v>0.16974389027826256</v>
      </c>
      <c r="F88">
        <f>F28+(8/0.017)*(F14*F51+F29*F50)</f>
        <v>-0.016189400140546446</v>
      </c>
    </row>
    <row r="89" spans="1:6" ht="12.75">
      <c r="A89" t="s">
        <v>88</v>
      </c>
      <c r="B89">
        <f>B29+(9/0.017)*(B15*B51+B30*B50)</f>
        <v>0.168122539784523</v>
      </c>
      <c r="C89">
        <f>C29+(9/0.017)*(C15*C51+C30*C50)</f>
        <v>0.0094917611346007</v>
      </c>
      <c r="D89">
        <f>D29+(9/0.017)*(D15*D51+D30*D50)</f>
        <v>-0.07264754317910296</v>
      </c>
      <c r="E89">
        <f>E29+(9/0.017)*(E15*E51+E30*E50)</f>
        <v>-0.026165714873882816</v>
      </c>
      <c r="F89">
        <f>F29+(9/0.017)*(F15*F51+F30*F50)</f>
        <v>-0.045564035577558934</v>
      </c>
    </row>
    <row r="90" spans="1:6" ht="12.75">
      <c r="A90" t="s">
        <v>89</v>
      </c>
      <c r="B90">
        <f>B30+(10/0.017)*(B16*B51+B31*B50)</f>
        <v>0.15488126342320543</v>
      </c>
      <c r="C90">
        <f>C30+(10/0.017)*(C16*C51+C31*C50)</f>
        <v>0.09305863539837439</v>
      </c>
      <c r="D90">
        <f>D30+(10/0.017)*(D16*D51+D31*D50)</f>
        <v>0.0072788903289508</v>
      </c>
      <c r="E90">
        <f>E30+(10/0.017)*(E16*E51+E31*E50)</f>
        <v>0.03542248553881189</v>
      </c>
      <c r="F90">
        <f>F30+(10/0.017)*(F16*F51+F31*F50)</f>
        <v>0.37873710624051893</v>
      </c>
    </row>
    <row r="91" spans="1:6" ht="12.75">
      <c r="A91" t="s">
        <v>90</v>
      </c>
      <c r="B91">
        <f>B31+(11/0.017)*(B17*B51+B32*B50)</f>
        <v>0.051669873070930024</v>
      </c>
      <c r="C91">
        <f>C31+(11/0.017)*(C17*C51+C32*C50)</f>
        <v>0.07518971223444806</v>
      </c>
      <c r="D91">
        <f>D31+(11/0.017)*(D17*D51+D32*D50)</f>
        <v>-0.015825110901928424</v>
      </c>
      <c r="E91">
        <f>E31+(11/0.017)*(E17*E51+E32*E50)</f>
        <v>0.004423661961231555</v>
      </c>
      <c r="F91">
        <f>F31+(11/0.017)*(F17*F51+F32*F50)</f>
        <v>0.06336159872195797</v>
      </c>
    </row>
    <row r="92" spans="1:6" ht="12.75">
      <c r="A92" t="s">
        <v>91</v>
      </c>
      <c r="B92">
        <f>B32+(12/0.017)*(B18*B51+B33*B50)</f>
        <v>0.028483500979234064</v>
      </c>
      <c r="C92">
        <f>C32+(12/0.017)*(C18*C51+C33*C50)</f>
        <v>0.07657285223125734</v>
      </c>
      <c r="D92">
        <f>D32+(12/0.017)*(D18*D51+D33*D50)</f>
        <v>0.059381150955071765</v>
      </c>
      <c r="E92">
        <f>E32+(12/0.017)*(E18*E51+E33*E50)</f>
        <v>0.03615020223142495</v>
      </c>
      <c r="F92">
        <f>F32+(12/0.017)*(F18*F51+F33*F50)</f>
        <v>-0.002511348092648533</v>
      </c>
    </row>
    <row r="93" spans="1:6" ht="12.75">
      <c r="A93" t="s">
        <v>92</v>
      </c>
      <c r="B93">
        <f>B33+(13/0.017)*(B19*B51+B34*B50)</f>
        <v>0.10917474390725045</v>
      </c>
      <c r="C93">
        <f>C33+(13/0.017)*(C19*C51+C34*C50)</f>
        <v>0.09952506900249802</v>
      </c>
      <c r="D93">
        <f>D33+(13/0.017)*(D19*D51+D34*D50)</f>
        <v>0.0878400549720443</v>
      </c>
      <c r="E93">
        <f>E33+(13/0.017)*(E19*E51+E34*E50)</f>
        <v>0.08659644929346885</v>
      </c>
      <c r="F93">
        <f>F33+(13/0.017)*(F19*F51+F34*F50)</f>
        <v>0.07498498561737205</v>
      </c>
    </row>
    <row r="94" spans="1:6" ht="12.75">
      <c r="A94" t="s">
        <v>93</v>
      </c>
      <c r="B94">
        <f>B34+(14/0.017)*(B20*B51+B35*B50)</f>
        <v>0.013445465453739685</v>
      </c>
      <c r="C94">
        <f>C34+(14/0.017)*(C20*C51+C35*C50)</f>
        <v>0.014840093712209807</v>
      </c>
      <c r="D94">
        <f>D34+(14/0.017)*(D20*D51+D35*D50)</f>
        <v>0.00020643371942142584</v>
      </c>
      <c r="E94">
        <f>E34+(14/0.017)*(E20*E51+E35*E50)</f>
        <v>0.005273377060868247</v>
      </c>
      <c r="F94">
        <f>F34+(14/0.017)*(F20*F51+F35*F50)</f>
        <v>-0.028339945339747343</v>
      </c>
    </row>
    <row r="95" spans="1:6" ht="12.75">
      <c r="A95" t="s">
        <v>94</v>
      </c>
      <c r="B95" s="50">
        <f>B35</f>
        <v>-0.001514559</v>
      </c>
      <c r="C95" s="50">
        <f>C35</f>
        <v>-0.004620863</v>
      </c>
      <c r="D95" s="50">
        <f>D35</f>
        <v>-0.005447367</v>
      </c>
      <c r="E95" s="50">
        <f>E35</f>
        <v>-0.003009247</v>
      </c>
      <c r="F95" s="50">
        <f>F35</f>
        <v>0.0002973635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2.4586530983151835</v>
      </c>
      <c r="C103">
        <f>C63*10000/C62</f>
        <v>3.716279332063469</v>
      </c>
      <c r="D103">
        <f>D63*10000/D62</f>
        <v>1.321455523476787</v>
      </c>
      <c r="E103">
        <f>E63*10000/E62</f>
        <v>0.10126430998589353</v>
      </c>
      <c r="F103">
        <f>F63*10000/F62</f>
        <v>-1.6684363441333288</v>
      </c>
      <c r="G103">
        <f>AVERAGE(C103:E103)</f>
        <v>1.7129997218420498</v>
      </c>
      <c r="H103">
        <f>STDEV(C103:E103)</f>
        <v>1.8390387562302095</v>
      </c>
      <c r="I103">
        <f>(B103*B4+C103*C4+D103*D4+E103*E4+F103*F4)/SUM(B4:F4)</f>
        <v>1.3703872501777543</v>
      </c>
      <c r="K103">
        <f>(LN(H103)+LN(H123))/2-LN(K114*K115^3)</f>
        <v>-3.6437820128453464</v>
      </c>
    </row>
    <row r="104" spans="1:11" ht="12.75">
      <c r="A104" t="s">
        <v>68</v>
      </c>
      <c r="B104">
        <f>B64*10000/B62</f>
        <v>-0.27150789176731427</v>
      </c>
      <c r="C104">
        <f>C64*10000/C62</f>
        <v>0.19056174917890725</v>
      </c>
      <c r="D104">
        <f>D64*10000/D62</f>
        <v>-0.10416173073637476</v>
      </c>
      <c r="E104">
        <f>E64*10000/E62</f>
        <v>0.5670573067730375</v>
      </c>
      <c r="F104">
        <f>F64*10000/F62</f>
        <v>-0.9038649862461835</v>
      </c>
      <c r="G104">
        <f>AVERAGE(C104:E104)</f>
        <v>0.21781910840519</v>
      </c>
      <c r="H104">
        <f>STDEV(C104:E104)</f>
        <v>0.33643865979218024</v>
      </c>
      <c r="I104">
        <f>(B104*B4+C104*C4+D104*D4+E104*E4+F104*F4)/SUM(B4:F4)</f>
        <v>-0.0026116119013541443</v>
      </c>
      <c r="K104">
        <f>(LN(H104)+LN(H124))/2-LN(K114*K115^4)</f>
        <v>-3.941193273362756</v>
      </c>
    </row>
    <row r="105" spans="1:11" ht="12.75">
      <c r="A105" t="s">
        <v>69</v>
      </c>
      <c r="B105">
        <f>B65*10000/B62</f>
        <v>0.07195806419528399</v>
      </c>
      <c r="C105">
        <f>C65*10000/C62</f>
        <v>-0.7565469193224555</v>
      </c>
      <c r="D105">
        <f>D65*10000/D62</f>
        <v>-0.3860083717321558</v>
      </c>
      <c r="E105">
        <f>E65*10000/E62</f>
        <v>0.2396303184564966</v>
      </c>
      <c r="F105">
        <f>F65*10000/F62</f>
        <v>-0.44413694268896664</v>
      </c>
      <c r="G105">
        <f>AVERAGE(C105:E105)</f>
        <v>-0.30097499086603824</v>
      </c>
      <c r="H105">
        <f>STDEV(C105:E105)</f>
        <v>0.5035030080976354</v>
      </c>
      <c r="I105">
        <f>(B105*B4+C105*C4+D105*D4+E105*E4+F105*F4)/SUM(B4:F4)</f>
        <v>-0.2660451679996735</v>
      </c>
      <c r="K105">
        <f>(LN(H105)+LN(H125))/2-LN(K114*K115^5)</f>
        <v>-3.381517908461308</v>
      </c>
    </row>
    <row r="106" spans="1:11" ht="12.75">
      <c r="A106" t="s">
        <v>70</v>
      </c>
      <c r="B106">
        <f>B66*10000/B62</f>
        <v>2.397087021742414</v>
      </c>
      <c r="C106">
        <f>C66*10000/C62</f>
        <v>1.8501990161901392</v>
      </c>
      <c r="D106">
        <f>D66*10000/D62</f>
        <v>2.5111711666078795</v>
      </c>
      <c r="E106">
        <f>E66*10000/E62</f>
        <v>1.764656203398547</v>
      </c>
      <c r="F106">
        <f>F66*10000/F62</f>
        <v>12.639732473609426</v>
      </c>
      <c r="G106">
        <f>AVERAGE(C106:E106)</f>
        <v>2.0420087953988553</v>
      </c>
      <c r="H106">
        <f>STDEV(C106:E106)</f>
        <v>0.4085515770669964</v>
      </c>
      <c r="I106">
        <f>(B106*B4+C106*C4+D106*D4+E106*E4+F106*F4)/SUM(B4:F4)</f>
        <v>3.506313362347398</v>
      </c>
      <c r="K106">
        <f>(LN(H106)+LN(H126))/2-LN(K114*K115^6)</f>
        <v>-2.9476732729823785</v>
      </c>
    </row>
    <row r="107" spans="1:11" ht="12.75">
      <c r="A107" t="s">
        <v>71</v>
      </c>
      <c r="B107">
        <f>B67*10000/B62</f>
        <v>0.2320874861563689</v>
      </c>
      <c r="C107">
        <f>C67*10000/C62</f>
        <v>0.04256159542670611</v>
      </c>
      <c r="D107">
        <f>D67*10000/D62</f>
        <v>0.3999628193625446</v>
      </c>
      <c r="E107">
        <f>E67*10000/E62</f>
        <v>0.0677616387859304</v>
      </c>
      <c r="F107">
        <f>F67*10000/F62</f>
        <v>-0.37314449926531557</v>
      </c>
      <c r="G107">
        <f>AVERAGE(C107:E107)</f>
        <v>0.17009535119172703</v>
      </c>
      <c r="H107">
        <f>STDEV(C107:E107)</f>
        <v>0.19946942181390373</v>
      </c>
      <c r="I107">
        <f>(B107*B4+C107*C4+D107*D4+E107*E4+F107*F4)/SUM(B4:F4)</f>
        <v>0.10663043720260733</v>
      </c>
      <c r="K107">
        <f>(LN(H107)+LN(H127))/2-LN(K114*K115^7)</f>
        <v>-2.9601401153975813</v>
      </c>
    </row>
    <row r="108" spans="1:9" ht="12.75">
      <c r="A108" t="s">
        <v>72</v>
      </c>
      <c r="B108">
        <f>B68*10000/B62</f>
        <v>0.09836718615277439</v>
      </c>
      <c r="C108">
        <f>C68*10000/C62</f>
        <v>-0.031448961258455095</v>
      </c>
      <c r="D108">
        <f>D68*10000/D62</f>
        <v>-0.09942292716953792</v>
      </c>
      <c r="E108">
        <f>E68*10000/E62</f>
        <v>-0.012481595203606755</v>
      </c>
      <c r="F108">
        <f>F68*10000/F62</f>
        <v>-0.15679371726519575</v>
      </c>
      <c r="G108">
        <f>AVERAGE(C108:E108)</f>
        <v>-0.047784494543866594</v>
      </c>
      <c r="H108">
        <f>STDEV(C108:E108)</f>
        <v>0.04571472450744564</v>
      </c>
      <c r="I108">
        <f>(B108*B4+C108*C4+D108*D4+E108*E4+F108*F4)/SUM(B4:F4)</f>
        <v>-0.04113516222598528</v>
      </c>
    </row>
    <row r="109" spans="1:9" ht="12.75">
      <c r="A109" t="s">
        <v>73</v>
      </c>
      <c r="B109">
        <f>B69*10000/B62</f>
        <v>0.02338062801220103</v>
      </c>
      <c r="C109">
        <f>C69*10000/C62</f>
        <v>0.0034037594815148255</v>
      </c>
      <c r="D109">
        <f>D69*10000/D62</f>
        <v>-0.01614582236846314</v>
      </c>
      <c r="E109">
        <f>E69*10000/E62</f>
        <v>-0.037657996244194816</v>
      </c>
      <c r="F109">
        <f>F69*10000/F62</f>
        <v>-0.04396692752115103</v>
      </c>
      <c r="G109">
        <f>AVERAGE(C109:E109)</f>
        <v>-0.01680001971038104</v>
      </c>
      <c r="H109">
        <f>STDEV(C109:E109)</f>
        <v>0.02053869339663776</v>
      </c>
      <c r="I109">
        <f>(B109*B4+C109*C4+D109*D4+E109*E4+F109*F4)/SUM(B4:F4)</f>
        <v>-0.014598287307927005</v>
      </c>
    </row>
    <row r="110" spans="1:11" ht="12.75">
      <c r="A110" t="s">
        <v>74</v>
      </c>
      <c r="B110">
        <f>B70*10000/B62</f>
        <v>-0.3936257910402015</v>
      </c>
      <c r="C110">
        <f>C70*10000/C62</f>
        <v>-0.09265700392895493</v>
      </c>
      <c r="D110">
        <f>D70*10000/D62</f>
        <v>-0.03956003806634179</v>
      </c>
      <c r="E110">
        <f>E70*10000/E62</f>
        <v>-0.0744579745745356</v>
      </c>
      <c r="F110">
        <f>F70*10000/F62</f>
        <v>-0.3765252996329051</v>
      </c>
      <c r="G110">
        <f>AVERAGE(C110:E110)</f>
        <v>-0.0688916721899441</v>
      </c>
      <c r="H110">
        <f>STDEV(C110:E110)</f>
        <v>0.026982582115716976</v>
      </c>
      <c r="I110">
        <f>(B110*B4+C110*C4+D110*D4+E110*E4+F110*F4)/SUM(B4:F4)</f>
        <v>-0.15696463609205197</v>
      </c>
      <c r="K110">
        <f>EXP(AVERAGE(K103:K107))</f>
        <v>0.034222864125392376</v>
      </c>
    </row>
    <row r="111" spans="1:9" ht="12.75">
      <c r="A111" t="s">
        <v>75</v>
      </c>
      <c r="B111">
        <f>B71*10000/B62</f>
        <v>0.0011795459300508837</v>
      </c>
      <c r="C111">
        <f>C71*10000/C62</f>
        <v>-0.004177592058127411</v>
      </c>
      <c r="D111">
        <f>D71*10000/D62</f>
        <v>0.005890529705805593</v>
      </c>
      <c r="E111">
        <f>E71*10000/E62</f>
        <v>0.015946200817185043</v>
      </c>
      <c r="F111">
        <f>F71*10000/F62</f>
        <v>0.005883403211109793</v>
      </c>
      <c r="G111">
        <f>AVERAGE(C111:E111)</f>
        <v>0.005886379488287742</v>
      </c>
      <c r="H111">
        <f>STDEV(C111:E111)</f>
        <v>0.010061897079594291</v>
      </c>
      <c r="I111">
        <f>(B111*B4+C111*C4+D111*D4+E111*E4+F111*F4)/SUM(B4:F4)</f>
        <v>0.005203293282260231</v>
      </c>
    </row>
    <row r="112" spans="1:9" ht="12.75">
      <c r="A112" t="s">
        <v>76</v>
      </c>
      <c r="B112">
        <f>B72*10000/B62</f>
        <v>-0.027781498738690073</v>
      </c>
      <c r="C112">
        <f>C72*10000/C62</f>
        <v>-0.012460265210662281</v>
      </c>
      <c r="D112">
        <f>D72*10000/D62</f>
        <v>-0.023700268344087824</v>
      </c>
      <c r="E112">
        <f>E72*10000/E62</f>
        <v>-0.021261726062489328</v>
      </c>
      <c r="F112">
        <f>F72*10000/F62</f>
        <v>-0.05180610487220987</v>
      </c>
      <c r="G112">
        <f>AVERAGE(C112:E112)</f>
        <v>-0.019140753205746475</v>
      </c>
      <c r="H112">
        <f>STDEV(C112:E112)</f>
        <v>0.005912555454634991</v>
      </c>
      <c r="I112">
        <f>(B112*B4+C112*C4+D112*D4+E112*E4+F112*F4)/SUM(B4:F4)</f>
        <v>-0.024747085476912258</v>
      </c>
    </row>
    <row r="113" spans="1:9" ht="12.75">
      <c r="A113" t="s">
        <v>77</v>
      </c>
      <c r="B113">
        <f>B73*10000/B62</f>
        <v>0.03315020088881519</v>
      </c>
      <c r="C113">
        <f>C73*10000/C62</f>
        <v>0.03085458100140026</v>
      </c>
      <c r="D113">
        <f>D73*10000/D62</f>
        <v>0.012170895943023013</v>
      </c>
      <c r="E113">
        <f>E73*10000/E62</f>
        <v>0.01789250298059534</v>
      </c>
      <c r="F113">
        <f>F73*10000/F62</f>
        <v>-0.013435153273635436</v>
      </c>
      <c r="G113">
        <f>AVERAGE(C113:E113)</f>
        <v>0.02030599330833954</v>
      </c>
      <c r="H113">
        <f>STDEV(C113:E113)</f>
        <v>0.009572811682663739</v>
      </c>
      <c r="I113">
        <f>(B113*B4+C113*C4+D113*D4+E113*E4+F113*F4)/SUM(B4:F4)</f>
        <v>0.01766999492873133</v>
      </c>
    </row>
    <row r="114" spans="1:11" ht="12.75">
      <c r="A114" t="s">
        <v>78</v>
      </c>
      <c r="B114">
        <f>B74*10000/B62</f>
        <v>-0.21106246447555485</v>
      </c>
      <c r="C114">
        <f>C74*10000/C62</f>
        <v>-0.20054830405839374</v>
      </c>
      <c r="D114">
        <f>D74*10000/D62</f>
        <v>-0.2159623775584511</v>
      </c>
      <c r="E114">
        <f>E74*10000/E62</f>
        <v>-0.202903589674205</v>
      </c>
      <c r="F114">
        <f>F74*10000/F62</f>
        <v>-0.1441624033762569</v>
      </c>
      <c r="G114">
        <f>AVERAGE(C114:E114)</f>
        <v>-0.2064714237636833</v>
      </c>
      <c r="H114">
        <f>STDEV(C114:E114)</f>
        <v>0.00830334243144345</v>
      </c>
      <c r="I114">
        <f>(B114*B4+C114*C4+D114*D4+E114*E4+F114*F4)/SUM(B4:F4)</f>
        <v>-0.19882863143336893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0.0023920637086739327</v>
      </c>
      <c r="C115">
        <f>C75*10000/C62</f>
        <v>0.0046943207960477</v>
      </c>
      <c r="D115">
        <f>D75*10000/D62</f>
        <v>0.0010453787546159227</v>
      </c>
      <c r="E115">
        <f>E75*10000/E62</f>
        <v>-0.002689813720105495</v>
      </c>
      <c r="F115">
        <f>F75*10000/F62</f>
        <v>0.003148849421721092</v>
      </c>
      <c r="G115">
        <f>AVERAGE(C115:E115)</f>
        <v>0.0010166286101860429</v>
      </c>
      <c r="H115">
        <f>STDEV(C115:E115)</f>
        <v>0.0036921512111863456</v>
      </c>
      <c r="I115">
        <f>(B115*B4+C115*C4+D115*D4+E115*E4+F115*F4)/SUM(B4:F4)</f>
        <v>0.00150043877118486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7.119815442154422</v>
      </c>
      <c r="C122">
        <f>C82*10000/C62</f>
        <v>-37.20914039743066</v>
      </c>
      <c r="D122">
        <f>D82*10000/D62</f>
        <v>9.045243601895708</v>
      </c>
      <c r="E122">
        <f>E82*10000/E62</f>
        <v>13.439658708764323</v>
      </c>
      <c r="F122">
        <f>F82*10000/F62</f>
        <v>20.322666274936733</v>
      </c>
      <c r="G122">
        <f>AVERAGE(C122:E122)</f>
        <v>-4.908079362256877</v>
      </c>
      <c r="H122">
        <f>STDEV(C122:E122)</f>
        <v>28.0596975933702</v>
      </c>
      <c r="I122">
        <f>(B122*B4+C122*C4+D122*D4+E122*E4+F122*F4)/SUM(B4:F4)</f>
        <v>0.19564200330009748</v>
      </c>
    </row>
    <row r="123" spans="1:9" ht="12.75">
      <c r="A123" t="s">
        <v>82</v>
      </c>
      <c r="B123">
        <f>B83*10000/B62</f>
        <v>1.9845917946501634</v>
      </c>
      <c r="C123">
        <f>C83*10000/C62</f>
        <v>0.1058897950808122</v>
      </c>
      <c r="D123">
        <f>D83*10000/D62</f>
        <v>1.8138698479707516</v>
      </c>
      <c r="E123">
        <f>E83*10000/E62</f>
        <v>0.6756471245983624</v>
      </c>
      <c r="F123">
        <f>F83*10000/F62</f>
        <v>3.9746991607268924</v>
      </c>
      <c r="G123">
        <f>AVERAGE(C123:E123)</f>
        <v>0.8651355892166421</v>
      </c>
      <c r="H123">
        <f>STDEV(C123:E123)</f>
        <v>0.869613922344292</v>
      </c>
      <c r="I123">
        <f>(B123*B4+C123*C4+D123*D4+E123*E4+F123*F4)/SUM(B4:F4)</f>
        <v>1.4418100508464715</v>
      </c>
    </row>
    <row r="124" spans="1:9" ht="12.75">
      <c r="A124" t="s">
        <v>83</v>
      </c>
      <c r="B124">
        <f>B84*10000/B62</f>
        <v>-1.571190719924506</v>
      </c>
      <c r="C124">
        <f>C84*10000/C62</f>
        <v>1.520555081078683</v>
      </c>
      <c r="D124">
        <f>D84*10000/D62</f>
        <v>2.5462283464957913</v>
      </c>
      <c r="E124">
        <f>E84*10000/E62</f>
        <v>0.9616492098155074</v>
      </c>
      <c r="F124">
        <f>F84*10000/F62</f>
        <v>1.7128818010029714</v>
      </c>
      <c r="G124">
        <f>AVERAGE(C124:E124)</f>
        <v>1.6761442124633275</v>
      </c>
      <c r="H124">
        <f>STDEV(C124:E124)</f>
        <v>0.8036658157806501</v>
      </c>
      <c r="I124">
        <f>(B124*B4+C124*C4+D124*D4+E124*E4+F124*F4)/SUM(B4:F4)</f>
        <v>1.2104204820957267</v>
      </c>
    </row>
    <row r="125" spans="1:9" ht="12.75">
      <c r="A125" t="s">
        <v>84</v>
      </c>
      <c r="B125">
        <f>B85*10000/B62</f>
        <v>0.5603982048420592</v>
      </c>
      <c r="C125">
        <f>C85*10000/C62</f>
        <v>-0.801295767162041</v>
      </c>
      <c r="D125">
        <f>D85*10000/D62</f>
        <v>0.12371632803343409</v>
      </c>
      <c r="E125">
        <f>E85*10000/E62</f>
        <v>0.008419040651457998</v>
      </c>
      <c r="F125">
        <f>F85*10000/F62</f>
        <v>-1.2236222924106128</v>
      </c>
      <c r="G125">
        <f>AVERAGE(C125:E125)</f>
        <v>-0.2230534661590496</v>
      </c>
      <c r="H125">
        <f>STDEV(C125:E125)</f>
        <v>0.5040798400266926</v>
      </c>
      <c r="I125">
        <f>(B125*B4+C125*C4+D125*D4+E125*E4+F125*F4)/SUM(B4:F4)</f>
        <v>-0.24298276045184863</v>
      </c>
    </row>
    <row r="126" spans="1:9" ht="12.75">
      <c r="A126" t="s">
        <v>85</v>
      </c>
      <c r="B126">
        <f>B86*10000/B62</f>
        <v>1.26541365679646</v>
      </c>
      <c r="C126">
        <f>C86*10000/C62</f>
        <v>0.48040879466218384</v>
      </c>
      <c r="D126">
        <f>D86*10000/D62</f>
        <v>-0.05742660127093225</v>
      </c>
      <c r="E126">
        <f>E86*10000/E62</f>
        <v>-0.4207733210348237</v>
      </c>
      <c r="F126">
        <f>F86*10000/F62</f>
        <v>1.8597892889937453</v>
      </c>
      <c r="G126">
        <f>AVERAGE(C126:E126)</f>
        <v>0.0007362907854759718</v>
      </c>
      <c r="H126">
        <f>STDEV(C126:E126)</f>
        <v>0.4533977204643928</v>
      </c>
      <c r="I126">
        <f>(B126*B4+C126*C4+D126*D4+E126*E4+F126*F4)/SUM(B4:F4)</f>
        <v>0.43187907031137374</v>
      </c>
    </row>
    <row r="127" spans="1:9" ht="12.75">
      <c r="A127" t="s">
        <v>86</v>
      </c>
      <c r="B127">
        <f>B87*10000/B62</f>
        <v>0.5608666523433163</v>
      </c>
      <c r="C127">
        <f>C87*10000/C62</f>
        <v>0.645368982887717</v>
      </c>
      <c r="D127">
        <f>D87*10000/D62</f>
        <v>0.13707367614684005</v>
      </c>
      <c r="E127">
        <f>E87*10000/E62</f>
        <v>0.19781543661147946</v>
      </c>
      <c r="F127">
        <f>F87*10000/F62</f>
        <v>0.7327255457616468</v>
      </c>
      <c r="G127">
        <f>AVERAGE(C127:E127)</f>
        <v>0.3267526985486789</v>
      </c>
      <c r="H127">
        <f>STDEV(C127:E127)</f>
        <v>0.2775961866643651</v>
      </c>
      <c r="I127">
        <f>(B127*B4+C127*C4+D127*D4+E127*E4+F127*F4)/SUM(B4:F4)</f>
        <v>0.4148340943143223</v>
      </c>
    </row>
    <row r="128" spans="1:9" ht="12.75">
      <c r="A128" t="s">
        <v>87</v>
      </c>
      <c r="B128">
        <f>B88*10000/B62</f>
        <v>0.05338941655231024</v>
      </c>
      <c r="C128">
        <f>C88*10000/C62</f>
        <v>0.4902137123436594</v>
      </c>
      <c r="D128">
        <f>D88*10000/D62</f>
        <v>0.45918881982623055</v>
      </c>
      <c r="E128">
        <f>E88*10000/E62</f>
        <v>0.1697438726151891</v>
      </c>
      <c r="F128">
        <f>F88*10000/F62</f>
        <v>-0.01618939716740113</v>
      </c>
      <c r="G128">
        <f>AVERAGE(C128:E128)</f>
        <v>0.3730488015950264</v>
      </c>
      <c r="H128">
        <f>STDEV(C128:E128)</f>
        <v>0.17674927609343108</v>
      </c>
      <c r="I128">
        <f>(B128*B4+C128*C4+D128*D4+E128*E4+F128*F4)/SUM(B4:F4)</f>
        <v>0.2748370126250873</v>
      </c>
    </row>
    <row r="129" spans="1:9" ht="12.75">
      <c r="A129" t="s">
        <v>88</v>
      </c>
      <c r="B129">
        <f>B89*10000/B62</f>
        <v>0.16812315186258125</v>
      </c>
      <c r="C129">
        <f>C89*10000/C62</f>
        <v>0.009491730392812396</v>
      </c>
      <c r="D129">
        <f>D89*10000/D62</f>
        <v>-0.07264766511457316</v>
      </c>
      <c r="E129">
        <f>E89*10000/E62</f>
        <v>-0.026165712151151866</v>
      </c>
      <c r="F129">
        <f>F89*10000/F62</f>
        <v>-0.045564027209830806</v>
      </c>
      <c r="G129">
        <f>AVERAGE(C129:E129)</f>
        <v>-0.029773882290970874</v>
      </c>
      <c r="H129">
        <f>STDEV(C129:E129)</f>
        <v>0.041188399366788815</v>
      </c>
      <c r="I129">
        <f>(B129*B4+C129*C4+D129*D4+E129*E4+F129*F4)/SUM(B4:F4)</f>
        <v>-0.003197451616805224</v>
      </c>
    </row>
    <row r="130" spans="1:9" ht="12.75">
      <c r="A130" t="s">
        <v>89</v>
      </c>
      <c r="B130">
        <f>B90*10000/B62</f>
        <v>0.1548818272941956</v>
      </c>
      <c r="C130">
        <f>C90*10000/C62</f>
        <v>0.09305833400131766</v>
      </c>
      <c r="D130">
        <f>D90*10000/D62</f>
        <v>0.007278902546224446</v>
      </c>
      <c r="E130">
        <f>E90*10000/E62</f>
        <v>0.03542248185284733</v>
      </c>
      <c r="F130">
        <f>F90*10000/F62</f>
        <v>0.3787370366863388</v>
      </c>
      <c r="G130">
        <f>AVERAGE(C130:E130)</f>
        <v>0.045253239466796484</v>
      </c>
      <c r="H130">
        <f>STDEV(C130:E130)</f>
        <v>0.04372654298750271</v>
      </c>
      <c r="I130">
        <f>(B130*B4+C130*C4+D130*D4+E130*E4+F130*F4)/SUM(B4:F4)</f>
        <v>0.10560472768242586</v>
      </c>
    </row>
    <row r="131" spans="1:9" ht="12.75">
      <c r="A131" t="s">
        <v>90</v>
      </c>
      <c r="B131">
        <f>B91*10000/B62</f>
        <v>0.051670061183693605</v>
      </c>
      <c r="C131">
        <f>C91*10000/C62</f>
        <v>0.07518946871101934</v>
      </c>
      <c r="D131">
        <f>D91*10000/D62</f>
        <v>-0.015825137463629676</v>
      </c>
      <c r="E131">
        <f>E91*10000/E62</f>
        <v>0.004423661500917691</v>
      </c>
      <c r="F131">
        <f>F91*10000/F62</f>
        <v>0.06336158708574915</v>
      </c>
      <c r="G131">
        <f>AVERAGE(C131:E131)</f>
        <v>0.02126266424943578</v>
      </c>
      <c r="H131">
        <f>STDEV(C131:E131)</f>
        <v>0.047786804082874855</v>
      </c>
      <c r="I131">
        <f>(B131*B4+C131*C4+D131*D4+E131*E4+F131*F4)/SUM(B4:F4)</f>
        <v>0.03128733255034306</v>
      </c>
    </row>
    <row r="132" spans="1:9" ht="12.75">
      <c r="A132" t="s">
        <v>91</v>
      </c>
      <c r="B132">
        <f>B92*10000/B62</f>
        <v>0.02848360467815507</v>
      </c>
      <c r="C132">
        <f>C92*10000/C62</f>
        <v>0.0765726042281334</v>
      </c>
      <c r="D132">
        <f>D92*10000/D62</f>
        <v>0.05938125062352916</v>
      </c>
      <c r="E132">
        <f>E92*10000/E62</f>
        <v>0.03615019846973623</v>
      </c>
      <c r="F132">
        <f>F92*10000/F62</f>
        <v>-0.0025113476314453536</v>
      </c>
      <c r="G132">
        <f>AVERAGE(C132:E132)</f>
        <v>0.057368017773799594</v>
      </c>
      <c r="H132">
        <f>STDEV(C132:E132)</f>
        <v>0.020286265099927793</v>
      </c>
      <c r="I132">
        <f>(B132*B4+C132*C4+D132*D4+E132*E4+F132*F4)/SUM(B4:F4)</f>
        <v>0.045200465416268897</v>
      </c>
    </row>
    <row r="133" spans="1:9" ht="12.75">
      <c r="A133" t="s">
        <v>92</v>
      </c>
      <c r="B133">
        <f>B93*10000/B62</f>
        <v>0.10917514137605712</v>
      </c>
      <c r="C133">
        <f>C93*10000/C62</f>
        <v>0.0995247466620431</v>
      </c>
      <c r="D133">
        <f>D93*10000/D62</f>
        <v>0.08784020240742803</v>
      </c>
      <c r="E133">
        <f>E93*10000/E62</f>
        <v>0.08659644028248507</v>
      </c>
      <c r="F133">
        <f>F93*10000/F62</f>
        <v>0.07498497184655553</v>
      </c>
      <c r="G133">
        <f>AVERAGE(C133:E133)</f>
        <v>0.09132046311731873</v>
      </c>
      <c r="H133">
        <f>STDEV(C133:E133)</f>
        <v>0.00713228136135544</v>
      </c>
      <c r="I133">
        <f>(B133*B4+C133*C4+D133*D4+E133*E4+F133*F4)/SUM(B4:F4)</f>
        <v>0.09173059162506571</v>
      </c>
    </row>
    <row r="134" spans="1:9" ht="12.75">
      <c r="A134" t="s">
        <v>93</v>
      </c>
      <c r="B134">
        <f>B94*10000/B62</f>
        <v>0.013445514404192125</v>
      </c>
      <c r="C134">
        <f>C94*10000/C62</f>
        <v>0.014840045648313883</v>
      </c>
      <c r="D134">
        <f>D94*10000/D62</f>
        <v>0.00020643406591067435</v>
      </c>
      <c r="E134">
        <f>E94*10000/E62</f>
        <v>0.005273376512135411</v>
      </c>
      <c r="F134">
        <f>F94*10000/F62</f>
        <v>-0.02833994013518294</v>
      </c>
      <c r="G134">
        <f>AVERAGE(C134:E134)</f>
        <v>0.006773285408786657</v>
      </c>
      <c r="H134">
        <f>STDEV(C134:E134)</f>
        <v>0.007431214033376478</v>
      </c>
      <c r="I134">
        <f>(B134*B4+C134*C4+D134*D4+E134*E4+F134*F4)/SUM(B4:F4)</f>
        <v>0.003059749262415158</v>
      </c>
    </row>
    <row r="135" spans="1:9" ht="12.75">
      <c r="A135" t="s">
        <v>94</v>
      </c>
      <c r="B135">
        <f>B95*10000/B62</f>
        <v>-0.0015145645140038513</v>
      </c>
      <c r="C135">
        <f>C95*10000/C62</f>
        <v>-0.004620848034011063</v>
      </c>
      <c r="D135">
        <f>D95*10000/D62</f>
        <v>-0.005447376143148238</v>
      </c>
      <c r="E135">
        <f>E95*10000/E62</f>
        <v>-0.003009246686866192</v>
      </c>
      <c r="F135">
        <f>F95*10000/F62</f>
        <v>0.00029736344538989156</v>
      </c>
      <c r="G135">
        <f>AVERAGE(C135:E135)</f>
        <v>-0.004359156954675165</v>
      </c>
      <c r="H135">
        <f>STDEV(C135:E135)</f>
        <v>0.001239951804366014</v>
      </c>
      <c r="I135">
        <f>(B135*B4+C135*C4+D135*D4+E135*E4+F135*F4)/SUM(B4:F4)</f>
        <v>-0.0033260978272350405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2005-08-25T11:50:25Z</cp:lastPrinted>
  <dcterms:created xsi:type="dcterms:W3CDTF">2005-08-25T11:50:25Z</dcterms:created>
  <dcterms:modified xsi:type="dcterms:W3CDTF">2005-08-25T12:10:55Z</dcterms:modified>
  <cp:category/>
  <cp:version/>
  <cp:contentType/>
  <cp:contentStatus/>
</cp:coreProperties>
</file>