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<sst xmlns="http://schemas.openxmlformats.org/spreadsheetml/2006/main" count="204" uniqueCount="98">
  <si>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22/12/2005       14:01:55</t>
  </si>
  <si>
    <t>LISSNER</t>
  </si>
  <si>
    <t>HCMQAP664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</si>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</sst>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478742"/>
        <c:axId val="13308679"/>
      </c:lineChart>
      <c:catAx>
        <c:axId val="14787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08679"/>
        <c:crosses val="autoZero"/>
        <c:auto val="1"/>
        <c:lblOffset val="100"/>
        <c:noMultiLvlLbl val="0"/>
      </c:catAx>
      <c:valAx>
        <c:axId val="13308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874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-0.002269</v>
      </c>
      <c r="C4" s="12">
        <v>-0.003755</v>
      </c>
      <c r="D4" s="12">
        <v>-0.003752</v>
      </c>
      <c r="E4" s="12">
        <v>-0.003753</v>
      </c>
      <c r="F4" s="24">
        <v>-0.00207</v>
      </c>
      <c r="G4" s="34">
        <v>-0.011698</v>
      </c>
    </row>
    <row r="5" spans="1:7" ht="12.75" thickBot="1">
      <c r="A5" s="44" t="s">
        <v>13</v>
      </c>
      <c r="B5" s="45">
        <v>4.93411</v>
      </c>
      <c r="C5" s="46">
        <v>2.311201</v>
      </c>
      <c r="D5" s="46">
        <v>-0.898434</v>
      </c>
      <c r="E5" s="46">
        <v>-2.009031</v>
      </c>
      <c r="F5" s="47">
        <v>-4.355833</v>
      </c>
      <c r="G5" s="48">
        <v>8.105503</v>
      </c>
    </row>
    <row r="6" spans="1:7" ht="12.75" thickTop="1">
      <c r="A6" s="6" t="s">
        <v>14</v>
      </c>
      <c r="B6" s="39">
        <v>-66.91285</v>
      </c>
      <c r="C6" s="40">
        <v>36.52085</v>
      </c>
      <c r="D6" s="40">
        <v>-66.34886</v>
      </c>
      <c r="E6" s="40">
        <v>164.4765</v>
      </c>
      <c r="F6" s="41">
        <v>-170.8743</v>
      </c>
      <c r="G6" s="42">
        <v>0.00282662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-0.6907301</v>
      </c>
      <c r="C8" s="13">
        <v>-3.936244</v>
      </c>
      <c r="D8" s="13">
        <v>-0.4589227</v>
      </c>
      <c r="E8" s="13">
        <v>-0.4028252</v>
      </c>
      <c r="F8" s="25">
        <v>-0.8196373</v>
      </c>
      <c r="G8" s="35">
        <v>-1.364098</v>
      </c>
    </row>
    <row r="9" spans="1:7" ht="12">
      <c r="A9" s="20" t="s">
        <v>17</v>
      </c>
      <c r="B9" s="29">
        <v>-1.424981</v>
      </c>
      <c r="C9" s="13">
        <v>0.149018</v>
      </c>
      <c r="D9" s="13">
        <v>-0.1514866</v>
      </c>
      <c r="E9" s="13">
        <v>-0.5037485</v>
      </c>
      <c r="F9" s="25">
        <v>-0.4665237</v>
      </c>
      <c r="G9" s="35">
        <v>-0.3910033</v>
      </c>
    </row>
    <row r="10" spans="1:7" ht="12">
      <c r="A10" s="20" t="s">
        <v>18</v>
      </c>
      <c r="B10" s="29">
        <v>0.1113119</v>
      </c>
      <c r="C10" s="13">
        <v>1.751539</v>
      </c>
      <c r="D10" s="13">
        <v>-0.07744476</v>
      </c>
      <c r="E10" s="13">
        <v>0.5627496</v>
      </c>
      <c r="F10" s="25">
        <v>-1.916919</v>
      </c>
      <c r="G10" s="35">
        <v>0.3002699</v>
      </c>
    </row>
    <row r="11" spans="1:7" ht="12">
      <c r="A11" s="21" t="s">
        <v>19</v>
      </c>
      <c r="B11" s="31">
        <v>2.044664</v>
      </c>
      <c r="C11" s="15">
        <v>0.1551745</v>
      </c>
      <c r="D11" s="15">
        <v>1.56744</v>
      </c>
      <c r="E11" s="15">
        <v>1.002893</v>
      </c>
      <c r="F11" s="27">
        <v>13.00061</v>
      </c>
      <c r="G11" s="37">
        <v>2.678104</v>
      </c>
    </row>
    <row r="12" spans="1:7" ht="12">
      <c r="A12" s="20" t="s">
        <v>20</v>
      </c>
      <c r="B12" s="29">
        <v>0.09412014</v>
      </c>
      <c r="C12" s="13">
        <v>0.3173901</v>
      </c>
      <c r="D12" s="13">
        <v>-0.01706932</v>
      </c>
      <c r="E12" s="13">
        <v>0.1940408</v>
      </c>
      <c r="F12" s="25">
        <v>-0.009860537</v>
      </c>
      <c r="G12" s="35">
        <v>0.1313722</v>
      </c>
    </row>
    <row r="13" spans="1:7" ht="12">
      <c r="A13" s="20" t="s">
        <v>21</v>
      </c>
      <c r="B13" s="29">
        <v>-0.02647427</v>
      </c>
      <c r="C13" s="13">
        <v>0.1322125</v>
      </c>
      <c r="D13" s="13">
        <v>0.08320391</v>
      </c>
      <c r="E13" s="13">
        <v>0.008789776</v>
      </c>
      <c r="F13" s="25">
        <v>-0.1589392</v>
      </c>
      <c r="G13" s="35">
        <v>0.02900482</v>
      </c>
    </row>
    <row r="14" spans="1:7" ht="12">
      <c r="A14" s="20" t="s">
        <v>22</v>
      </c>
      <c r="B14" s="29">
        <v>-0.07178267</v>
      </c>
      <c r="C14" s="13">
        <v>0.006831236</v>
      </c>
      <c r="D14" s="13">
        <v>0.01716748</v>
      </c>
      <c r="E14" s="13">
        <v>0.01845463</v>
      </c>
      <c r="F14" s="25">
        <v>0.1957752</v>
      </c>
      <c r="G14" s="35">
        <v>0.02574971</v>
      </c>
    </row>
    <row r="15" spans="1:7" ht="12">
      <c r="A15" s="21" t="s">
        <v>23</v>
      </c>
      <c r="B15" s="31">
        <v>-0.4608696</v>
      </c>
      <c r="C15" s="15">
        <v>-0.229669</v>
      </c>
      <c r="D15" s="15">
        <v>-0.1198217</v>
      </c>
      <c r="E15" s="15">
        <v>-0.1602534</v>
      </c>
      <c r="F15" s="27">
        <v>-0.4009485</v>
      </c>
      <c r="G15" s="37">
        <v>-0.2429099</v>
      </c>
    </row>
    <row r="16" spans="1:7" ht="12">
      <c r="A16" s="20" t="s">
        <v>24</v>
      </c>
      <c r="B16" s="29">
        <v>0.0203959</v>
      </c>
      <c r="C16" s="13">
        <v>0.06243428</v>
      </c>
      <c r="D16" s="13">
        <v>-0.007142671</v>
      </c>
      <c r="E16" s="13">
        <v>-0.01594834</v>
      </c>
      <c r="F16" s="25">
        <v>-0.008785828</v>
      </c>
      <c r="G16" s="35">
        <v>0.01127631</v>
      </c>
    </row>
    <row r="17" spans="1:7" ht="12">
      <c r="A17" s="20" t="s">
        <v>25</v>
      </c>
      <c r="B17" s="29">
        <v>-0.005518172</v>
      </c>
      <c r="C17" s="13">
        <v>-0.02579631</v>
      </c>
      <c r="D17" s="13">
        <v>-0.02886185</v>
      </c>
      <c r="E17" s="13">
        <v>-0.01810454</v>
      </c>
      <c r="F17" s="25">
        <v>-0.01757448</v>
      </c>
      <c r="G17" s="35">
        <v>-0.02064315</v>
      </c>
    </row>
    <row r="18" spans="1:7" ht="12">
      <c r="A18" s="20" t="s">
        <v>26</v>
      </c>
      <c r="B18" s="29">
        <v>0.02434742</v>
      </c>
      <c r="C18" s="13">
        <v>-0.01420468</v>
      </c>
      <c r="D18" s="13">
        <v>0.03942105</v>
      </c>
      <c r="E18" s="13">
        <v>-0.025866</v>
      </c>
      <c r="F18" s="25">
        <v>0.03875902</v>
      </c>
      <c r="G18" s="35">
        <v>0.00851958</v>
      </c>
    </row>
    <row r="19" spans="1:7" ht="12">
      <c r="A19" s="21" t="s">
        <v>27</v>
      </c>
      <c r="B19" s="31">
        <v>-0.20425</v>
      </c>
      <c r="C19" s="15">
        <v>-0.176715</v>
      </c>
      <c r="D19" s="15">
        <v>-0.2006355</v>
      </c>
      <c r="E19" s="15">
        <v>-0.1906375</v>
      </c>
      <c r="F19" s="27">
        <v>-0.1488798</v>
      </c>
      <c r="G19" s="37">
        <v>-0.1861299</v>
      </c>
    </row>
    <row r="20" spans="1:7" ht="12.75" thickBot="1">
      <c r="A20" s="44" t="s">
        <v>28</v>
      </c>
      <c r="B20" s="45">
        <v>-0.001108102</v>
      </c>
      <c r="C20" s="46">
        <v>-0.005970136</v>
      </c>
      <c r="D20" s="46">
        <v>0.00263366</v>
      </c>
      <c r="E20" s="46">
        <v>-0.00131783</v>
      </c>
      <c r="F20" s="47">
        <v>-0.002424194</v>
      </c>
      <c r="G20" s="48">
        <v>-0.001603695</v>
      </c>
    </row>
    <row r="21" spans="1:7" ht="12.75" thickTop="1">
      <c r="A21" s="6" t="s">
        <v>29</v>
      </c>
      <c r="B21" s="39">
        <v>-1.248401</v>
      </c>
      <c r="C21" s="40">
        <v>55.76459</v>
      </c>
      <c r="D21" s="40">
        <v>-66.32495</v>
      </c>
      <c r="E21" s="40">
        <v>47.61233</v>
      </c>
      <c r="F21" s="41">
        <v>-65.88352</v>
      </c>
      <c r="G21" s="43">
        <v>0.005614241</v>
      </c>
    </row>
    <row r="22" spans="1:7" ht="12">
      <c r="A22" s="20" t="s">
        <v>30</v>
      </c>
      <c r="B22" s="29">
        <v>98.68541</v>
      </c>
      <c r="C22" s="13">
        <v>46.22434</v>
      </c>
      <c r="D22" s="13">
        <v>-17.96869</v>
      </c>
      <c r="E22" s="13">
        <v>-40.18083</v>
      </c>
      <c r="F22" s="25">
        <v>-87.11887</v>
      </c>
      <c r="G22" s="36">
        <v>0</v>
      </c>
    </row>
    <row r="23" spans="1:7" ht="12">
      <c r="A23" s="20" t="s">
        <v>31</v>
      </c>
      <c r="B23" s="29">
        <v>0.6170253</v>
      </c>
      <c r="C23" s="13">
        <v>-2.908648</v>
      </c>
      <c r="D23" s="13">
        <v>-0.5527998</v>
      </c>
      <c r="E23" s="13">
        <v>-0.8200508</v>
      </c>
      <c r="F23" s="25">
        <v>6.021923</v>
      </c>
      <c r="G23" s="35">
        <v>-0.1416682</v>
      </c>
    </row>
    <row r="24" spans="1:7" ht="12">
      <c r="A24" s="20" t="s">
        <v>32</v>
      </c>
      <c r="B24" s="29">
        <v>0.1095176</v>
      </c>
      <c r="C24" s="13">
        <v>3.683561</v>
      </c>
      <c r="D24" s="13">
        <v>2.901964</v>
      </c>
      <c r="E24" s="13">
        <v>3.288445</v>
      </c>
      <c r="F24" s="25">
        <v>3.489557</v>
      </c>
      <c r="G24" s="35">
        <v>2.854845</v>
      </c>
    </row>
    <row r="25" spans="1:7" ht="12">
      <c r="A25" s="20" t="s">
        <v>33</v>
      </c>
      <c r="B25" s="29">
        <v>-0.1179083</v>
      </c>
      <c r="C25" s="13">
        <v>-0.9211085</v>
      </c>
      <c r="D25" s="13">
        <v>-0.09883947</v>
      </c>
      <c r="E25" s="13">
        <v>0.2659019</v>
      </c>
      <c r="F25" s="25">
        <v>-1.268589</v>
      </c>
      <c r="G25" s="35">
        <v>-0.3670033</v>
      </c>
    </row>
    <row r="26" spans="1:7" ht="12">
      <c r="A26" s="21" t="s">
        <v>34</v>
      </c>
      <c r="B26" s="31">
        <v>0.290107</v>
      </c>
      <c r="C26" s="15">
        <v>-0.3738279</v>
      </c>
      <c r="D26" s="15">
        <v>-0.1897988</v>
      </c>
      <c r="E26" s="15">
        <v>-0.3443607</v>
      </c>
      <c r="F26" s="27">
        <v>1.96702</v>
      </c>
      <c r="G26" s="37">
        <v>0.08476191</v>
      </c>
    </row>
    <row r="27" spans="1:7" ht="12">
      <c r="A27" s="20" t="s">
        <v>35</v>
      </c>
      <c r="B27" s="29">
        <v>0.1281567</v>
      </c>
      <c r="C27" s="13">
        <v>0.07751669</v>
      </c>
      <c r="D27" s="13">
        <v>-0.09279597</v>
      </c>
      <c r="E27" s="13">
        <v>-0.1999251</v>
      </c>
      <c r="F27" s="25">
        <v>0.1151566</v>
      </c>
      <c r="G27" s="35">
        <v>-0.01783488</v>
      </c>
    </row>
    <row r="28" spans="1:7" ht="12">
      <c r="A28" s="20" t="s">
        <v>36</v>
      </c>
      <c r="B28" s="29">
        <v>-0.08657584</v>
      </c>
      <c r="C28" s="13">
        <v>0.2175283</v>
      </c>
      <c r="D28" s="13">
        <v>0.3617027</v>
      </c>
      <c r="E28" s="13">
        <v>0.4257356</v>
      </c>
      <c r="F28" s="25">
        <v>0.3096268</v>
      </c>
      <c r="G28" s="35">
        <v>0.2702814</v>
      </c>
    </row>
    <row r="29" spans="1:7" ht="12">
      <c r="A29" s="20" t="s">
        <v>37</v>
      </c>
      <c r="B29" s="29">
        <v>-0.01737619</v>
      </c>
      <c r="C29" s="13">
        <v>-0.07850932</v>
      </c>
      <c r="D29" s="13">
        <v>0.01438841</v>
      </c>
      <c r="E29" s="13">
        <v>-0.02795929</v>
      </c>
      <c r="F29" s="25">
        <v>-0.1666777</v>
      </c>
      <c r="G29" s="35">
        <v>-0.04680963</v>
      </c>
    </row>
    <row r="30" spans="1:7" ht="12">
      <c r="A30" s="21" t="s">
        <v>38</v>
      </c>
      <c r="B30" s="31">
        <v>-0.0079839</v>
      </c>
      <c r="C30" s="15">
        <v>-0.03414888</v>
      </c>
      <c r="D30" s="15">
        <v>-0.02199797</v>
      </c>
      <c r="E30" s="15">
        <v>-0.03868618</v>
      </c>
      <c r="F30" s="27">
        <v>0.3870191</v>
      </c>
      <c r="G30" s="37">
        <v>0.02736419</v>
      </c>
    </row>
    <row r="31" spans="1:7" ht="12">
      <c r="A31" s="20" t="s">
        <v>39</v>
      </c>
      <c r="B31" s="29">
        <v>-0.0241144</v>
      </c>
      <c r="C31" s="13">
        <v>0.02958837</v>
      </c>
      <c r="D31" s="13">
        <v>-0.008613259</v>
      </c>
      <c r="E31" s="13">
        <v>-0.03327416</v>
      </c>
      <c r="F31" s="25">
        <v>-0.05426798</v>
      </c>
      <c r="G31" s="35">
        <v>-0.0136632</v>
      </c>
    </row>
    <row r="32" spans="1:7" ht="12">
      <c r="A32" s="20" t="s">
        <v>40</v>
      </c>
      <c r="B32" s="29">
        <v>-0.01872992</v>
      </c>
      <c r="C32" s="13">
        <v>0.00142969</v>
      </c>
      <c r="D32" s="13">
        <v>0.05533288</v>
      </c>
      <c r="E32" s="13">
        <v>0.05853831</v>
      </c>
      <c r="F32" s="25">
        <v>0.03722585</v>
      </c>
      <c r="G32" s="35">
        <v>0.02995058</v>
      </c>
    </row>
    <row r="33" spans="1:7" ht="12">
      <c r="A33" s="20" t="s">
        <v>41</v>
      </c>
      <c r="B33" s="29">
        <v>0.07482636</v>
      </c>
      <c r="C33" s="13">
        <v>0.05804271</v>
      </c>
      <c r="D33" s="13">
        <v>0.09064592</v>
      </c>
      <c r="E33" s="13">
        <v>0.0421993</v>
      </c>
      <c r="F33" s="25">
        <v>0.05388201</v>
      </c>
      <c r="G33" s="35">
        <v>0.06396145</v>
      </c>
    </row>
    <row r="34" spans="1:7" ht="12">
      <c r="A34" s="21" t="s">
        <v>42</v>
      </c>
      <c r="B34" s="31">
        <v>-0.01055948</v>
      </c>
      <c r="C34" s="15">
        <v>-0.003968814</v>
      </c>
      <c r="D34" s="15">
        <v>-0.002068393</v>
      </c>
      <c r="E34" s="15">
        <v>0.01046895</v>
      </c>
      <c r="F34" s="27">
        <v>-0.009751226</v>
      </c>
      <c r="G34" s="37">
        <v>-0.00177243</v>
      </c>
    </row>
    <row r="35" spans="1:7" ht="12.75" thickBot="1">
      <c r="A35" s="22" t="s">
        <v>43</v>
      </c>
      <c r="B35" s="32">
        <v>-0.0009060689</v>
      </c>
      <c r="C35" s="16">
        <v>0.0006592971</v>
      </c>
      <c r="D35" s="16">
        <v>-0.0005203829</v>
      </c>
      <c r="E35" s="16">
        <v>-0.001785661</v>
      </c>
      <c r="F35" s="28">
        <v>-0.002892746</v>
      </c>
      <c r="G35" s="38">
        <v>-0.0009118127</v>
      </c>
    </row>
    <row r="36" spans="1:7" ht="12">
      <c r="A36" s="4" t="s">
        <v>44</v>
      </c>
      <c r="B36" s="3">
        <v>21.5271</v>
      </c>
      <c r="C36" s="3">
        <v>21.52405</v>
      </c>
      <c r="D36" s="3">
        <v>21.5271</v>
      </c>
      <c r="E36" s="3">
        <v>21.52405</v>
      </c>
      <c r="F36" s="3">
        <v>21.53015</v>
      </c>
      <c r="G36" s="3"/>
    </row>
    <row r="37" spans="1:6" ht="12">
      <c r="A37" s="4" t="s">
        <v>45</v>
      </c>
      <c r="B37" s="2">
        <v>0.2237956</v>
      </c>
      <c r="C37" s="2">
        <v>0.1805623</v>
      </c>
      <c r="D37" s="2">
        <v>0.1653036</v>
      </c>
      <c r="E37" s="2">
        <v>0.1424154</v>
      </c>
      <c r="F37" s="2">
        <v>0.1180013</v>
      </c>
    </row>
    <row r="38" spans="1:7" ht="12">
      <c r="A38" s="4" t="s">
        <v>53</v>
      </c>
      <c r="B38" s="2">
        <v>0.0001137617</v>
      </c>
      <c r="C38" s="2">
        <v>-6.252232E-05</v>
      </c>
      <c r="D38" s="2">
        <v>0.0001125901</v>
      </c>
      <c r="E38" s="2">
        <v>-0.0002792804</v>
      </c>
      <c r="F38" s="2">
        <v>0.0002894885</v>
      </c>
      <c r="G38" s="2">
        <v>0.0001841022</v>
      </c>
    </row>
    <row r="39" spans="1:7" ht="12.75" thickBot="1">
      <c r="A39" s="4" t="s">
        <v>54</v>
      </c>
      <c r="B39" s="2">
        <v>0</v>
      </c>
      <c r="C39" s="2">
        <v>-9.45108E-05</v>
      </c>
      <c r="D39" s="2">
        <v>0.0001129547</v>
      </c>
      <c r="E39" s="2">
        <v>-8.206313E-05</v>
      </c>
      <c r="F39" s="2">
        <v>0.000114524</v>
      </c>
      <c r="G39" s="2">
        <v>0.0007441059</v>
      </c>
    </row>
    <row r="40" spans="2:7" ht="12.75" thickBot="1">
      <c r="B40" s="7" t="s">
        <v>46</v>
      </c>
      <c r="C40" s="18">
        <v>-0.003753</v>
      </c>
      <c r="D40" s="17" t="s">
        <v>47</v>
      </c>
      <c r="E40" s="18">
        <v>3.116689</v>
      </c>
      <c r="F40" s="17" t="s">
        <v>48</v>
      </c>
      <c r="G40" s="8">
        <v>55.018473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0.002269</v>
      </c>
      <c r="C4">
        <v>0.003755</v>
      </c>
      <c r="D4">
        <v>0.003752</v>
      </c>
      <c r="E4">
        <v>0.003753</v>
      </c>
      <c r="F4">
        <v>0.00207</v>
      </c>
      <c r="G4">
        <v>0.011698</v>
      </c>
    </row>
    <row r="5" spans="1:7" ht="12.75">
      <c r="A5" t="s">
        <v>13</v>
      </c>
      <c r="B5">
        <v>4.93411</v>
      </c>
      <c r="C5">
        <v>2.311201</v>
      </c>
      <c r="D5">
        <v>-0.898434</v>
      </c>
      <c r="E5">
        <v>-2.009031</v>
      </c>
      <c r="F5">
        <v>-4.355833</v>
      </c>
      <c r="G5">
        <v>8.105503</v>
      </c>
    </row>
    <row r="6" spans="1:7" ht="12.75">
      <c r="A6" t="s">
        <v>14</v>
      </c>
      <c r="B6" s="49">
        <v>-66.91285</v>
      </c>
      <c r="C6" s="49">
        <v>36.52085</v>
      </c>
      <c r="D6" s="49">
        <v>-66.34886</v>
      </c>
      <c r="E6" s="49">
        <v>164.4765</v>
      </c>
      <c r="F6" s="49">
        <v>-170.8743</v>
      </c>
      <c r="G6" s="49">
        <v>0.00282662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-0.6907301</v>
      </c>
      <c r="C8" s="49">
        <v>-3.936244</v>
      </c>
      <c r="D8" s="49">
        <v>-0.4589227</v>
      </c>
      <c r="E8" s="49">
        <v>-0.4028252</v>
      </c>
      <c r="F8" s="49">
        <v>-0.8196373</v>
      </c>
      <c r="G8" s="49">
        <v>-1.364098</v>
      </c>
    </row>
    <row r="9" spans="1:7" ht="12.75">
      <c r="A9" t="s">
        <v>17</v>
      </c>
      <c r="B9" s="49">
        <v>-1.424981</v>
      </c>
      <c r="C9" s="49">
        <v>0.149018</v>
      </c>
      <c r="D9" s="49">
        <v>-0.1514866</v>
      </c>
      <c r="E9" s="49">
        <v>-0.5037485</v>
      </c>
      <c r="F9" s="49">
        <v>-0.4665237</v>
      </c>
      <c r="G9" s="49">
        <v>-0.3910033</v>
      </c>
    </row>
    <row r="10" spans="1:7" ht="12.75">
      <c r="A10" t="s">
        <v>18</v>
      </c>
      <c r="B10" s="49">
        <v>0.1113119</v>
      </c>
      <c r="C10" s="49">
        <v>1.751539</v>
      </c>
      <c r="D10" s="49">
        <v>-0.07744476</v>
      </c>
      <c r="E10" s="49">
        <v>0.5627496</v>
      </c>
      <c r="F10" s="49">
        <v>-1.916919</v>
      </c>
      <c r="G10" s="49">
        <v>0.3002699</v>
      </c>
    </row>
    <row r="11" spans="1:7" ht="12.75">
      <c r="A11" t="s">
        <v>19</v>
      </c>
      <c r="B11" s="49">
        <v>2.044664</v>
      </c>
      <c r="C11" s="49">
        <v>0.1551745</v>
      </c>
      <c r="D11" s="49">
        <v>1.56744</v>
      </c>
      <c r="E11" s="49">
        <v>1.002893</v>
      </c>
      <c r="F11" s="49">
        <v>13.00061</v>
      </c>
      <c r="G11" s="49">
        <v>2.678104</v>
      </c>
    </row>
    <row r="12" spans="1:7" ht="12.75">
      <c r="A12" t="s">
        <v>20</v>
      </c>
      <c r="B12" s="49">
        <v>0.09412014</v>
      </c>
      <c r="C12" s="49">
        <v>0.3173901</v>
      </c>
      <c r="D12" s="49">
        <v>-0.01706932</v>
      </c>
      <c r="E12" s="49">
        <v>0.1940408</v>
      </c>
      <c r="F12" s="49">
        <v>-0.009860537</v>
      </c>
      <c r="G12" s="49">
        <v>0.1313722</v>
      </c>
    </row>
    <row r="13" spans="1:7" ht="12.75">
      <c r="A13" t="s">
        <v>21</v>
      </c>
      <c r="B13" s="49">
        <v>-0.02647427</v>
      </c>
      <c r="C13" s="49">
        <v>0.1322125</v>
      </c>
      <c r="D13" s="49">
        <v>0.08320391</v>
      </c>
      <c r="E13" s="49">
        <v>0.008789776</v>
      </c>
      <c r="F13" s="49">
        <v>-0.1589392</v>
      </c>
      <c r="G13" s="49">
        <v>0.02900482</v>
      </c>
    </row>
    <row r="14" spans="1:7" ht="12.75">
      <c r="A14" t="s">
        <v>22</v>
      </c>
      <c r="B14" s="49">
        <v>-0.07178267</v>
      </c>
      <c r="C14" s="49">
        <v>0.006831236</v>
      </c>
      <c r="D14" s="49">
        <v>0.01716748</v>
      </c>
      <c r="E14" s="49">
        <v>0.01845463</v>
      </c>
      <c r="F14" s="49">
        <v>0.1957752</v>
      </c>
      <c r="G14" s="49">
        <v>0.02574971</v>
      </c>
    </row>
    <row r="15" spans="1:7" ht="12.75">
      <c r="A15" t="s">
        <v>23</v>
      </c>
      <c r="B15" s="49">
        <v>-0.4608696</v>
      </c>
      <c r="C15" s="49">
        <v>-0.229669</v>
      </c>
      <c r="D15" s="49">
        <v>-0.1198217</v>
      </c>
      <c r="E15" s="49">
        <v>-0.1602534</v>
      </c>
      <c r="F15" s="49">
        <v>-0.4009485</v>
      </c>
      <c r="G15" s="49">
        <v>-0.2429099</v>
      </c>
    </row>
    <row r="16" spans="1:7" ht="12.75">
      <c r="A16" t="s">
        <v>24</v>
      </c>
      <c r="B16" s="49">
        <v>0.0203959</v>
      </c>
      <c r="C16" s="49">
        <v>0.06243428</v>
      </c>
      <c r="D16" s="49">
        <v>-0.007142671</v>
      </c>
      <c r="E16" s="49">
        <v>-0.01594834</v>
      </c>
      <c r="F16" s="49">
        <v>-0.008785828</v>
      </c>
      <c r="G16" s="49">
        <v>0.01127631</v>
      </c>
    </row>
    <row r="17" spans="1:7" ht="12.75">
      <c r="A17" t="s">
        <v>25</v>
      </c>
      <c r="B17" s="49">
        <v>-0.005518172</v>
      </c>
      <c r="C17" s="49">
        <v>-0.02579631</v>
      </c>
      <c r="D17" s="49">
        <v>-0.02886185</v>
      </c>
      <c r="E17" s="49">
        <v>-0.01810454</v>
      </c>
      <c r="F17" s="49">
        <v>-0.01757448</v>
      </c>
      <c r="G17" s="49">
        <v>-0.02064315</v>
      </c>
    </row>
    <row r="18" spans="1:7" ht="12.75">
      <c r="A18" t="s">
        <v>26</v>
      </c>
      <c r="B18" s="49">
        <v>0.02434742</v>
      </c>
      <c r="C18" s="49">
        <v>-0.01420468</v>
      </c>
      <c r="D18" s="49">
        <v>0.03942105</v>
      </c>
      <c r="E18" s="49">
        <v>-0.025866</v>
      </c>
      <c r="F18" s="49">
        <v>0.03875902</v>
      </c>
      <c r="G18" s="49">
        <v>0.00851958</v>
      </c>
    </row>
    <row r="19" spans="1:7" ht="12.75">
      <c r="A19" t="s">
        <v>27</v>
      </c>
      <c r="B19" s="49">
        <v>-0.20425</v>
      </c>
      <c r="C19" s="49">
        <v>-0.176715</v>
      </c>
      <c r="D19" s="49">
        <v>-0.2006355</v>
      </c>
      <c r="E19" s="49">
        <v>-0.1906375</v>
      </c>
      <c r="F19" s="49">
        <v>-0.1488798</v>
      </c>
      <c r="G19" s="49">
        <v>-0.1861299</v>
      </c>
    </row>
    <row r="20" spans="1:7" ht="12.75">
      <c r="A20" t="s">
        <v>28</v>
      </c>
      <c r="B20" s="49">
        <v>-0.001108102</v>
      </c>
      <c r="C20" s="49">
        <v>-0.005970136</v>
      </c>
      <c r="D20" s="49">
        <v>0.00263366</v>
      </c>
      <c r="E20" s="49">
        <v>-0.00131783</v>
      </c>
      <c r="F20" s="49">
        <v>-0.002424194</v>
      </c>
      <c r="G20" s="49">
        <v>-0.001603695</v>
      </c>
    </row>
    <row r="21" spans="1:7" ht="12.75">
      <c r="A21" t="s">
        <v>29</v>
      </c>
      <c r="B21" s="49">
        <v>-1.248401</v>
      </c>
      <c r="C21" s="49">
        <v>55.76459</v>
      </c>
      <c r="D21" s="49">
        <v>-66.32495</v>
      </c>
      <c r="E21" s="49">
        <v>47.61233</v>
      </c>
      <c r="F21" s="49">
        <v>-65.88352</v>
      </c>
      <c r="G21" s="49">
        <v>0.005614241</v>
      </c>
    </row>
    <row r="22" spans="1:7" ht="12.75">
      <c r="A22" t="s">
        <v>30</v>
      </c>
      <c r="B22" s="49">
        <v>98.68541</v>
      </c>
      <c r="C22" s="49">
        <v>46.22434</v>
      </c>
      <c r="D22" s="49">
        <v>-17.96869</v>
      </c>
      <c r="E22" s="49">
        <v>-40.18083</v>
      </c>
      <c r="F22" s="49">
        <v>-87.11887</v>
      </c>
      <c r="G22" s="49">
        <v>0</v>
      </c>
    </row>
    <row r="23" spans="1:7" ht="12.75">
      <c r="A23" t="s">
        <v>31</v>
      </c>
      <c r="B23" s="49">
        <v>0.6170253</v>
      </c>
      <c r="C23" s="49">
        <v>-2.908648</v>
      </c>
      <c r="D23" s="49">
        <v>-0.5527998</v>
      </c>
      <c r="E23" s="49">
        <v>-0.8200508</v>
      </c>
      <c r="F23" s="49">
        <v>6.021923</v>
      </c>
      <c r="G23" s="49">
        <v>-0.1416682</v>
      </c>
    </row>
    <row r="24" spans="1:7" ht="12.75">
      <c r="A24" t="s">
        <v>32</v>
      </c>
      <c r="B24" s="49">
        <v>0.1095176</v>
      </c>
      <c r="C24" s="49">
        <v>3.683561</v>
      </c>
      <c r="D24" s="49">
        <v>2.901964</v>
      </c>
      <c r="E24" s="49">
        <v>3.288445</v>
      </c>
      <c r="F24" s="49">
        <v>3.489557</v>
      </c>
      <c r="G24" s="49">
        <v>2.854845</v>
      </c>
    </row>
    <row r="25" spans="1:7" ht="12.75">
      <c r="A25" t="s">
        <v>33</v>
      </c>
      <c r="B25" s="49">
        <v>-0.1179083</v>
      </c>
      <c r="C25" s="49">
        <v>-0.9211085</v>
      </c>
      <c r="D25" s="49">
        <v>-0.09883947</v>
      </c>
      <c r="E25" s="49">
        <v>0.2659019</v>
      </c>
      <c r="F25" s="49">
        <v>-1.268589</v>
      </c>
      <c r="G25" s="49">
        <v>-0.3670033</v>
      </c>
    </row>
    <row r="26" spans="1:7" ht="12.75">
      <c r="A26" t="s">
        <v>34</v>
      </c>
      <c r="B26" s="49">
        <v>0.290107</v>
      </c>
      <c r="C26" s="49">
        <v>-0.3738279</v>
      </c>
      <c r="D26" s="49">
        <v>-0.1897988</v>
      </c>
      <c r="E26" s="49">
        <v>-0.3443607</v>
      </c>
      <c r="F26" s="49">
        <v>1.96702</v>
      </c>
      <c r="G26" s="49">
        <v>0.08476191</v>
      </c>
    </row>
    <row r="27" spans="1:7" ht="12.75">
      <c r="A27" t="s">
        <v>35</v>
      </c>
      <c r="B27" s="49">
        <v>0.1281567</v>
      </c>
      <c r="C27" s="49">
        <v>0.07751669</v>
      </c>
      <c r="D27" s="49">
        <v>-0.09279597</v>
      </c>
      <c r="E27" s="49">
        <v>-0.1999251</v>
      </c>
      <c r="F27" s="49">
        <v>0.1151566</v>
      </c>
      <c r="G27" s="49">
        <v>-0.01783488</v>
      </c>
    </row>
    <row r="28" spans="1:7" ht="12.75">
      <c r="A28" t="s">
        <v>36</v>
      </c>
      <c r="B28" s="49">
        <v>-0.08657584</v>
      </c>
      <c r="C28" s="49">
        <v>0.2175283</v>
      </c>
      <c r="D28" s="49">
        <v>0.3617027</v>
      </c>
      <c r="E28" s="49">
        <v>0.4257356</v>
      </c>
      <c r="F28" s="49">
        <v>0.3096268</v>
      </c>
      <c r="G28" s="49">
        <v>0.2702814</v>
      </c>
    </row>
    <row r="29" spans="1:7" ht="12.75">
      <c r="A29" t="s">
        <v>37</v>
      </c>
      <c r="B29" s="49">
        <v>-0.01737619</v>
      </c>
      <c r="C29" s="49">
        <v>-0.07850932</v>
      </c>
      <c r="D29" s="49">
        <v>0.01438841</v>
      </c>
      <c r="E29" s="49">
        <v>-0.02795929</v>
      </c>
      <c r="F29" s="49">
        <v>-0.1666777</v>
      </c>
      <c r="G29" s="49">
        <v>-0.04680963</v>
      </c>
    </row>
    <row r="30" spans="1:7" ht="12.75">
      <c r="A30" t="s">
        <v>38</v>
      </c>
      <c r="B30" s="49">
        <v>-0.0079839</v>
      </c>
      <c r="C30" s="49">
        <v>-0.03414888</v>
      </c>
      <c r="D30" s="49">
        <v>-0.02199797</v>
      </c>
      <c r="E30" s="49">
        <v>-0.03868618</v>
      </c>
      <c r="F30" s="49">
        <v>0.3870191</v>
      </c>
      <c r="G30" s="49">
        <v>0.02736419</v>
      </c>
    </row>
    <row r="31" spans="1:7" ht="12.75">
      <c r="A31" t="s">
        <v>39</v>
      </c>
      <c r="B31" s="49">
        <v>-0.0241144</v>
      </c>
      <c r="C31" s="49">
        <v>0.02958837</v>
      </c>
      <c r="D31" s="49">
        <v>-0.008613259</v>
      </c>
      <c r="E31" s="49">
        <v>-0.03327416</v>
      </c>
      <c r="F31" s="49">
        <v>-0.05426798</v>
      </c>
      <c r="G31" s="49">
        <v>-0.0136632</v>
      </c>
    </row>
    <row r="32" spans="1:7" ht="12.75">
      <c r="A32" t="s">
        <v>40</v>
      </c>
      <c r="B32" s="49">
        <v>-0.01872992</v>
      </c>
      <c r="C32" s="49">
        <v>0.00142969</v>
      </c>
      <c r="D32" s="49">
        <v>0.05533288</v>
      </c>
      <c r="E32" s="49">
        <v>0.05853831</v>
      </c>
      <c r="F32" s="49">
        <v>0.03722585</v>
      </c>
      <c r="G32" s="49">
        <v>0.02995058</v>
      </c>
    </row>
    <row r="33" spans="1:7" ht="12.75">
      <c r="A33" t="s">
        <v>41</v>
      </c>
      <c r="B33" s="49">
        <v>0.07482636</v>
      </c>
      <c r="C33" s="49">
        <v>0.05804271</v>
      </c>
      <c r="D33" s="49">
        <v>0.09064592</v>
      </c>
      <c r="E33" s="49">
        <v>0.0421993</v>
      </c>
      <c r="F33" s="49">
        <v>0.05388201</v>
      </c>
      <c r="G33" s="49">
        <v>0.06396145</v>
      </c>
    </row>
    <row r="34" spans="1:7" ht="12.75">
      <c r="A34" t="s">
        <v>42</v>
      </c>
      <c r="B34" s="49">
        <v>-0.01055948</v>
      </c>
      <c r="C34" s="49">
        <v>-0.003968814</v>
      </c>
      <c r="D34" s="49">
        <v>-0.002068393</v>
      </c>
      <c r="E34" s="49">
        <v>0.01046895</v>
      </c>
      <c r="F34" s="49">
        <v>-0.009751226</v>
      </c>
      <c r="G34" s="49">
        <v>-0.00177243</v>
      </c>
    </row>
    <row r="35" spans="1:7" ht="12.75">
      <c r="A35" t="s">
        <v>43</v>
      </c>
      <c r="B35" s="49">
        <v>-0.0009060689</v>
      </c>
      <c r="C35" s="49">
        <v>0.0006592971</v>
      </c>
      <c r="D35" s="49">
        <v>-0.0005203829</v>
      </c>
      <c r="E35" s="49">
        <v>-0.001785661</v>
      </c>
      <c r="F35" s="49">
        <v>-0.002892746</v>
      </c>
      <c r="G35" s="49">
        <v>-0.0009118127</v>
      </c>
    </row>
    <row r="36" spans="1:6" ht="12.75">
      <c r="A36" t="s">
        <v>44</v>
      </c>
      <c r="B36" s="49">
        <v>21.5271</v>
      </c>
      <c r="C36" s="49">
        <v>21.52405</v>
      </c>
      <c r="D36" s="49">
        <v>21.5271</v>
      </c>
      <c r="E36" s="49">
        <v>21.52405</v>
      </c>
      <c r="F36" s="49">
        <v>21.53015</v>
      </c>
    </row>
    <row r="37" spans="1:6" ht="12.75">
      <c r="A37" t="s">
        <v>45</v>
      </c>
      <c r="B37" s="49">
        <v>0.2237956</v>
      </c>
      <c r="C37" s="49">
        <v>0.1805623</v>
      </c>
      <c r="D37" s="49">
        <v>0.1653036</v>
      </c>
      <c r="E37" s="49">
        <v>0.1424154</v>
      </c>
      <c r="F37" s="49">
        <v>0.1180013</v>
      </c>
    </row>
    <row r="38" spans="1:7" ht="12.75">
      <c r="A38" t="s">
        <v>55</v>
      </c>
      <c r="B38" s="49">
        <v>0.0001137617</v>
      </c>
      <c r="C38" s="49">
        <v>-6.252232E-05</v>
      </c>
      <c r="D38" s="49">
        <v>0.0001125901</v>
      </c>
      <c r="E38" s="49">
        <v>-0.0002792804</v>
      </c>
      <c r="F38" s="49">
        <v>0.0002894885</v>
      </c>
      <c r="G38" s="49">
        <v>0.0001841022</v>
      </c>
    </row>
    <row r="39" spans="1:7" ht="12.75">
      <c r="A39" t="s">
        <v>56</v>
      </c>
      <c r="B39" s="49">
        <v>0</v>
      </c>
      <c r="C39" s="49">
        <v>-9.45108E-05</v>
      </c>
      <c r="D39" s="49">
        <v>0.0001129547</v>
      </c>
      <c r="E39" s="49">
        <v>-8.206313E-05</v>
      </c>
      <c r="F39" s="49">
        <v>0.000114524</v>
      </c>
      <c r="G39" s="49">
        <v>0.0007441059</v>
      </c>
    </row>
    <row r="40" spans="2:7" ht="12.75">
      <c r="B40" t="s">
        <v>46</v>
      </c>
      <c r="C40">
        <v>-0.003753</v>
      </c>
      <c r="D40" t="s">
        <v>47</v>
      </c>
      <c r="E40">
        <v>3.116689</v>
      </c>
      <c r="F40" t="s">
        <v>48</v>
      </c>
      <c r="G40">
        <v>55.018473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0.00011376170978703405</v>
      </c>
      <c r="C50">
        <f>-0.017/(C7*C7+C22*C22)*(C21*C22+C6*C7)</f>
        <v>-6.252231492477457E-05</v>
      </c>
      <c r="D50">
        <f>-0.017/(D7*D7+D22*D22)*(D21*D22+D6*D7)</f>
        <v>0.00011259009715686337</v>
      </c>
      <c r="E50">
        <f>-0.017/(E7*E7+E22*E22)*(E21*E22+E6*E7)</f>
        <v>-0.00027928031352245536</v>
      </c>
      <c r="F50">
        <f>-0.017/(F7*F7+F22*F22)*(F21*F22+F6*F7)</f>
        <v>0.00028948859006330417</v>
      </c>
      <c r="G50">
        <f>(B50*B$4+C50*C$4+D50*D$4+E50*E$4+F50*F$4)/SUM(B$4:F$4)</f>
        <v>-1.990873595699781E-07</v>
      </c>
    </row>
    <row r="51" spans="1:7" ht="12.75">
      <c r="A51" t="s">
        <v>59</v>
      </c>
      <c r="B51">
        <f>-0.017/(B7*B7+B22*B22)*(B21*B7-B6*B22)</f>
        <v>9.996196027365537E-07</v>
      </c>
      <c r="C51">
        <f>-0.017/(C7*C7+C22*C22)*(C21*C7-C6*C22)</f>
        <v>-9.451079772573303E-05</v>
      </c>
      <c r="D51">
        <f>-0.017/(D7*D7+D22*D22)*(D21*D7-D6*D22)</f>
        <v>0.00011295472465528817</v>
      </c>
      <c r="E51">
        <f>-0.017/(E7*E7+E22*E22)*(E21*E7-E6*E22)</f>
        <v>-8.206313247999924E-05</v>
      </c>
      <c r="F51">
        <f>-0.017/(F7*F7+F22*F22)*(F21*F7-F6*F22)</f>
        <v>0.00011452397588442083</v>
      </c>
      <c r="G51">
        <f>(B51*B$4+C51*C$4+D51*D$4+E51*E$4+F51*F$4)/SUM(B$4:F$4)</f>
        <v>1.7174960474187226E-08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9999.990682890852</v>
      </c>
      <c r="C62">
        <f>C7+(2/0.017)*(C8*C50-C23*C51)</f>
        <v>9999.996612287554</v>
      </c>
      <c r="D62">
        <f>D7+(2/0.017)*(D8*D50-D23*D51)</f>
        <v>10000.001267199743</v>
      </c>
      <c r="E62">
        <f>E7+(2/0.017)*(E8*E50-E23*E51)</f>
        <v>10000.005318260084</v>
      </c>
      <c r="F62">
        <f>F7+(2/0.017)*(F8*F50-F23*F51)</f>
        <v>9999.890949386969</v>
      </c>
    </row>
    <row r="63" spans="1:6" ht="12.75">
      <c r="A63" t="s">
        <v>67</v>
      </c>
      <c r="B63">
        <f>B8+(3/0.017)*(B9*B50-B24*B51)</f>
        <v>-0.7193567619259722</v>
      </c>
      <c r="C63">
        <f>C8+(3/0.017)*(C9*C50-C24*C51)</f>
        <v>-3.8764523520724814</v>
      </c>
      <c r="D63">
        <f>D8+(3/0.017)*(D9*D50-D24*D51)</f>
        <v>-0.5197779533396802</v>
      </c>
      <c r="E63">
        <f>E8+(3/0.017)*(E9*E50-E24*E51)</f>
        <v>-0.33037570528741333</v>
      </c>
      <c r="F63">
        <f>F8+(3/0.017)*(F9*F50-F24*F51)</f>
        <v>-0.9139945758575461</v>
      </c>
    </row>
    <row r="64" spans="1:6" ht="12.75">
      <c r="A64" t="s">
        <v>68</v>
      </c>
      <c r="B64">
        <f>B9+(4/0.017)*(B10*B50-B25*B51)</f>
        <v>-1.4219737304678475</v>
      </c>
      <c r="C64">
        <f>C9+(4/0.017)*(C10*C50-C25*C51)</f>
        <v>0.10276741833224046</v>
      </c>
      <c r="D64">
        <f>D9+(4/0.017)*(D10*D50-D25*D51)</f>
        <v>-0.15091133598441536</v>
      </c>
      <c r="E64">
        <f>E9+(4/0.017)*(E10*E50-E25*E51)</f>
        <v>-0.5355941804414713</v>
      </c>
      <c r="F64">
        <f>F9+(4/0.017)*(F10*F50-F25*F51)</f>
        <v>-0.5629101288311334</v>
      </c>
    </row>
    <row r="65" spans="1:6" ht="12.75">
      <c r="A65" t="s">
        <v>69</v>
      </c>
      <c r="B65">
        <f>B10+(5/0.017)*(B11*B50-B26*B51)</f>
        <v>0.17963968703997207</v>
      </c>
      <c r="C65">
        <f>C10+(5/0.017)*(C11*C50-C26*C51)</f>
        <v>1.7382941052945793</v>
      </c>
      <c r="D65">
        <f>D10+(5/0.017)*(D11*D50-D26*D51)</f>
        <v>-0.019233909093688814</v>
      </c>
      <c r="E65">
        <f>E10+(5/0.017)*(E11*E50-E26*E51)</f>
        <v>0.47205913258397614</v>
      </c>
      <c r="F65">
        <f>F10+(5/0.017)*(F11*F50-F26*F51)</f>
        <v>-0.8762550859356708</v>
      </c>
    </row>
    <row r="66" spans="1:6" ht="12.75">
      <c r="A66" t="s">
        <v>70</v>
      </c>
      <c r="B66">
        <f>B11+(6/0.017)*(B12*B50-B27*B51)</f>
        <v>2.0483978212125598</v>
      </c>
      <c r="C66">
        <f>C11+(6/0.017)*(C12*C50-C27*C51)</f>
        <v>0.1507564530903833</v>
      </c>
      <c r="D66">
        <f>D11+(6/0.017)*(D12*D50-D27*D51)</f>
        <v>1.570461143591742</v>
      </c>
      <c r="E66">
        <f>E11+(6/0.017)*(E12*E50-E27*E51)</f>
        <v>0.9779759686726383</v>
      </c>
      <c r="F66">
        <f>F11+(6/0.017)*(F12*F50-F27*F51)</f>
        <v>12.99494786895245</v>
      </c>
    </row>
    <row r="67" spans="1:6" ht="12.75">
      <c r="A67" t="s">
        <v>71</v>
      </c>
      <c r="B67">
        <f>B12+(7/0.017)*(B13*B50-B28*B51)</f>
        <v>0.09291563957668039</v>
      </c>
      <c r="C67">
        <f>C12+(7/0.017)*(C13*C50-C28*C51)</f>
        <v>0.32245173477603034</v>
      </c>
      <c r="D67">
        <f>D12+(7/0.017)*(D13*D50-D28*D51)</f>
        <v>-0.03003500517787669</v>
      </c>
      <c r="E67">
        <f>E12+(7/0.017)*(E13*E50-E28*E51)</f>
        <v>0.2074158999311917</v>
      </c>
      <c r="F67">
        <f>F12+(7/0.017)*(F13*F50-F28*F51)</f>
        <v>-0.04340732756653643</v>
      </c>
    </row>
    <row r="68" spans="1:6" ht="12.75">
      <c r="A68" t="s">
        <v>72</v>
      </c>
      <c r="B68">
        <f>B13+(8/0.017)*(B14*B50-B29*B51)</f>
        <v>-0.030308975737474618</v>
      </c>
      <c r="C68">
        <f>C13+(8/0.017)*(C14*C50-C29*C51)</f>
        <v>0.12851975498794246</v>
      </c>
      <c r="D68">
        <f>D13+(8/0.017)*(D14*D50-D29*D51)</f>
        <v>0.08334868616534641</v>
      </c>
      <c r="E68">
        <f>E13+(8/0.017)*(E14*E50-E29*E51)</f>
        <v>0.005284626930984644</v>
      </c>
      <c r="F68">
        <f>F13+(8/0.017)*(F14*F50-F29*F51)</f>
        <v>-0.12328589199405547</v>
      </c>
    </row>
    <row r="69" spans="1:6" ht="12.75">
      <c r="A69" t="s">
        <v>73</v>
      </c>
      <c r="B69">
        <f>B14+(9/0.017)*(B15*B50-B30*B51)</f>
        <v>-0.09953514031748716</v>
      </c>
      <c r="C69">
        <f>C14+(9/0.017)*(C15*C50-C30*C51)</f>
        <v>0.012724647582703499</v>
      </c>
      <c r="D69">
        <f>D14+(9/0.017)*(D15*D50-D30*D51)</f>
        <v>0.011340794129318987</v>
      </c>
      <c r="E69">
        <f>E14+(9/0.017)*(E15*E50-E30*E51)</f>
        <v>0.04046805330146995</v>
      </c>
      <c r="F69">
        <f>F14+(9/0.017)*(F15*F50-F30*F51)</f>
        <v>0.11086126833800809</v>
      </c>
    </row>
    <row r="70" spans="1:6" ht="12.75">
      <c r="A70" t="s">
        <v>74</v>
      </c>
      <c r="B70">
        <f>B15+(10/0.017)*(B16*B50-B31*B51)</f>
        <v>-0.45949055430376845</v>
      </c>
      <c r="C70">
        <f>C15+(10/0.017)*(C16*C50-C31*C51)</f>
        <v>-0.23032024427303377</v>
      </c>
      <c r="D70">
        <f>D15+(10/0.017)*(D16*D50-D31*D51)</f>
        <v>-0.11972245630771755</v>
      </c>
      <c r="E70">
        <f>E15+(10/0.017)*(E16*E50-E31*E51)</f>
        <v>-0.1592395908263988</v>
      </c>
      <c r="F70">
        <f>F15+(10/0.017)*(F16*F50-F31*F51)</f>
        <v>-0.3987887424279073</v>
      </c>
    </row>
    <row r="71" spans="1:6" ht="12.75">
      <c r="A71" t="s">
        <v>75</v>
      </c>
      <c r="B71">
        <f>B16+(11/0.017)*(B17*B50-B32*B51)</f>
        <v>0.020001819249957545</v>
      </c>
      <c r="C71">
        <f>C16+(11/0.017)*(C17*C50-C32*C51)</f>
        <v>0.06356531692713493</v>
      </c>
      <c r="D71">
        <f>D16+(11/0.017)*(D17*D50-D32*D51)</f>
        <v>-0.013289515466148242</v>
      </c>
      <c r="E71">
        <f>E16+(11/0.017)*(E17*E50-E32*E51)</f>
        <v>-0.0095682890790167</v>
      </c>
      <c r="F71">
        <f>F16+(11/0.017)*(F17*F50-F32*F51)</f>
        <v>-0.014836386919041229</v>
      </c>
    </row>
    <row r="72" spans="1:6" ht="12.75">
      <c r="A72" t="s">
        <v>76</v>
      </c>
      <c r="B72">
        <f>B17+(12/0.017)*(B18*B50-B33*B51)</f>
        <v>-0.0036158146598736897</v>
      </c>
      <c r="C72">
        <f>C17+(12/0.017)*(C18*C50-C33*C51)</f>
        <v>-0.021297176611320686</v>
      </c>
      <c r="D72">
        <f>D17+(12/0.017)*(D18*D50-D33*D51)</f>
        <v>-0.03295629594249391</v>
      </c>
      <c r="E72">
        <f>E17+(12/0.017)*(E18*E50-E33*E51)</f>
        <v>-0.010560866115739954</v>
      </c>
      <c r="F72">
        <f>F17+(12/0.017)*(F18*F50-F33*F51)</f>
        <v>-0.014010118561276739</v>
      </c>
    </row>
    <row r="73" spans="1:6" ht="12.75">
      <c r="A73" t="s">
        <v>77</v>
      </c>
      <c r="B73">
        <f>B18+(13/0.017)*(B19*B50-B34*B51)</f>
        <v>0.006586916535859591</v>
      </c>
      <c r="C73">
        <f>C18+(13/0.017)*(C19*C50-C34*C51)</f>
        <v>-0.006042564919884457</v>
      </c>
      <c r="D73">
        <f>D18+(13/0.017)*(D19*D50-D34*D51)</f>
        <v>0.022325334482812636</v>
      </c>
      <c r="E73">
        <f>E18+(13/0.017)*(E19*E50-E34*E51)</f>
        <v>0.015504906046992721</v>
      </c>
      <c r="F73">
        <f>F18+(13/0.017)*(F19*F50-F34*F51)</f>
        <v>0.0066549432438053405</v>
      </c>
    </row>
    <row r="74" spans="1:6" ht="12.75">
      <c r="A74" t="s">
        <v>78</v>
      </c>
      <c r="B74">
        <f>B19+(14/0.017)*(B20*B50-B35*B51)</f>
        <v>-0.2043530678796861</v>
      </c>
      <c r="C74">
        <f>C19+(14/0.017)*(C20*C50-C35*C51)</f>
        <v>-0.1763562891851806</v>
      </c>
      <c r="D74">
        <f>D19+(14/0.017)*(D20*D50-D35*D51)</f>
        <v>-0.20034289691797166</v>
      </c>
      <c r="E74">
        <f>E19+(14/0.017)*(E20*E50-E35*E51)</f>
        <v>-0.190455082437349</v>
      </c>
      <c r="F74">
        <f>F19+(14/0.017)*(F20*F50-F35*F51)</f>
        <v>-0.14918490754231686</v>
      </c>
    </row>
    <row r="75" spans="1:6" ht="12.75">
      <c r="A75" t="s">
        <v>79</v>
      </c>
      <c r="B75" s="49">
        <f>B20</f>
        <v>-0.001108102</v>
      </c>
      <c r="C75" s="49">
        <f>C20</f>
        <v>-0.005970136</v>
      </c>
      <c r="D75" s="49">
        <f>D20</f>
        <v>0.00263366</v>
      </c>
      <c r="E75" s="49">
        <f>E20</f>
        <v>-0.00131783</v>
      </c>
      <c r="F75" s="49">
        <f>F20</f>
        <v>-0.002424194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98.69358686891314</v>
      </c>
      <c r="C82">
        <f>C22+(2/0.017)*(C8*C51+C23*C50)</f>
        <v>46.28950152549935</v>
      </c>
      <c r="D82">
        <f>D22+(2/0.017)*(D8*D51+D23*D50)</f>
        <v>-17.982110855341983</v>
      </c>
      <c r="E82">
        <f>E22+(2/0.017)*(E8*E51+E23*E50)</f>
        <v>-40.14999692443739</v>
      </c>
      <c r="F82">
        <f>F22+(2/0.017)*(F8*F51+F23*F50)</f>
        <v>-86.9248217792517</v>
      </c>
    </row>
    <row r="83" spans="1:6" ht="12.75">
      <c r="A83" t="s">
        <v>82</v>
      </c>
      <c r="B83">
        <f>B23+(3/0.017)*(B9*B51+B24*B50)</f>
        <v>0.6189725594976433</v>
      </c>
      <c r="C83">
        <f>C23+(3/0.017)*(C9*C51+C24*C50)</f>
        <v>-2.9517753948721372</v>
      </c>
      <c r="D83">
        <f>D23+(3/0.017)*(D9*D51+D24*D50)</f>
        <v>-0.4981607503211022</v>
      </c>
      <c r="E83">
        <f>E23+(3/0.017)*(E9*E51+E24*E50)</f>
        <v>-0.9748258771839853</v>
      </c>
      <c r="F83">
        <f>F23+(3/0.017)*(F9*F51+F24*F50)</f>
        <v>6.190762785924804</v>
      </c>
    </row>
    <row r="84" spans="1:6" ht="12.75">
      <c r="A84" t="s">
        <v>83</v>
      </c>
      <c r="B84">
        <f>B24+(4/0.017)*(B10*B51+B25*B50)</f>
        <v>0.10638767523557066</v>
      </c>
      <c r="C84">
        <f>C24+(4/0.017)*(C10*C51+C25*C50)</f>
        <v>3.658161114724507</v>
      </c>
      <c r="D84">
        <f>D24+(4/0.017)*(D10*D51+D25*D50)</f>
        <v>2.89728727127717</v>
      </c>
      <c r="E84">
        <f>E24+(4/0.017)*(E10*E51+E25*E50)</f>
        <v>3.2601056680056275</v>
      </c>
      <c r="F84">
        <f>F24+(4/0.017)*(F10*F51+F25*F50)</f>
        <v>3.351492240868658</v>
      </c>
    </row>
    <row r="85" spans="1:6" ht="12.75">
      <c r="A85" t="s">
        <v>84</v>
      </c>
      <c r="B85">
        <f>B25+(5/0.017)*(B11*B51+B26*B50)</f>
        <v>-0.10760037218923622</v>
      </c>
      <c r="C85">
        <f>C25+(5/0.017)*(C11*C51+C26*C50)</f>
        <v>-0.9185476412030072</v>
      </c>
      <c r="D85">
        <f>D25+(5/0.017)*(D11*D51+D26*D50)</f>
        <v>-0.053051149917226814</v>
      </c>
      <c r="E85">
        <f>E25+(5/0.017)*(E11*E51+E26*E50)</f>
        <v>0.26998208327604367</v>
      </c>
      <c r="F85">
        <f>F25+(5/0.017)*(F11*F51+F26*F50)</f>
        <v>-0.6632032963090938</v>
      </c>
    </row>
    <row r="86" spans="1:6" ht="12.75">
      <c r="A86" t="s">
        <v>85</v>
      </c>
      <c r="B86">
        <f>B26+(6/0.017)*(B12*B51+B27*B50)</f>
        <v>0.2952858504645719</v>
      </c>
      <c r="C86">
        <f>C26+(6/0.017)*(C12*C51+C27*C50)</f>
        <v>-0.3861255403924787</v>
      </c>
      <c r="D86">
        <f>D26+(6/0.017)*(D12*D51+D27*D50)</f>
        <v>-0.19416678857131237</v>
      </c>
      <c r="E86">
        <f>E26+(6/0.017)*(E12*E51+E27*E50)</f>
        <v>-0.33027427103573537</v>
      </c>
      <c r="F86">
        <f>F26+(6/0.017)*(F12*F51+F27*F50)</f>
        <v>1.9783872660713724</v>
      </c>
    </row>
    <row r="87" spans="1:6" ht="12.75">
      <c r="A87" t="s">
        <v>86</v>
      </c>
      <c r="B87">
        <f>B27+(7/0.017)*(B13*B51+B28*B50)</f>
        <v>0.12409032597133167</v>
      </c>
      <c r="C87">
        <f>C27+(7/0.017)*(C13*C51+C28*C50)</f>
        <v>0.06677132693801469</v>
      </c>
      <c r="D87">
        <f>D27+(7/0.017)*(D13*D51+D28*D50)</f>
        <v>-0.07215732775562635</v>
      </c>
      <c r="E87">
        <f>E27+(7/0.017)*(E13*E51+E28*E50)</f>
        <v>-0.24918075992859984</v>
      </c>
      <c r="F87">
        <f>F27+(7/0.017)*(F13*F51+F28*F50)</f>
        <v>0.14456939627585086</v>
      </c>
    </row>
    <row r="88" spans="1:6" ht="12.75">
      <c r="A88" t="s">
        <v>87</v>
      </c>
      <c r="B88">
        <f>B28+(8/0.017)*(B14*B51+B29*B50)</f>
        <v>-0.08753984021084854</v>
      </c>
      <c r="C88">
        <f>C28+(8/0.017)*(C14*C51+C29*C50)</f>
        <v>0.2195343982897681</v>
      </c>
      <c r="D88">
        <f>D28+(8/0.017)*(D14*D51+D29*D50)</f>
        <v>0.3633775896264743</v>
      </c>
      <c r="E88">
        <f>E28+(8/0.017)*(E14*E51+E29*E50)</f>
        <v>0.428697498602591</v>
      </c>
      <c r="F88">
        <f>F28+(8/0.017)*(F14*F51+F29*F50)</f>
        <v>0.29747134678379916</v>
      </c>
    </row>
    <row r="89" spans="1:6" ht="12.75">
      <c r="A89" t="s">
        <v>88</v>
      </c>
      <c r="B89">
        <f>B29+(9/0.017)*(B15*B51+B30*B50)</f>
        <v>-0.018100931624182734</v>
      </c>
      <c r="C89">
        <f>C29+(9/0.017)*(C15*C51+C30*C50)</f>
        <v>-0.06588747253570368</v>
      </c>
      <c r="D89">
        <f>D29+(9/0.017)*(D15*D51+D30*D50)</f>
        <v>0.0059119025648799554</v>
      </c>
      <c r="E89">
        <f>E29+(9/0.017)*(E15*E51+E30*E50)</f>
        <v>-0.015277133513787762</v>
      </c>
      <c r="F89">
        <f>F29+(9/0.017)*(F15*F51+F30*F50)</f>
        <v>-0.131673313224996</v>
      </c>
    </row>
    <row r="90" spans="1:6" ht="12.75">
      <c r="A90" t="s">
        <v>89</v>
      </c>
      <c r="B90">
        <f>B30+(10/0.017)*(B16*B51+B31*B50)</f>
        <v>-0.009585610137078236</v>
      </c>
      <c r="C90">
        <f>C30+(10/0.017)*(C16*C51+C31*C50)</f>
        <v>-0.03870808411498972</v>
      </c>
      <c r="D90">
        <f>D30+(10/0.017)*(D16*D51+D31*D50)</f>
        <v>-0.02304300888456208</v>
      </c>
      <c r="E90">
        <f>E30+(10/0.017)*(E16*E51+E31*E50)</f>
        <v>-0.03244995142632211</v>
      </c>
      <c r="F90">
        <f>F30+(10/0.017)*(F16*F51+F31*F50)</f>
        <v>0.3771860711942469</v>
      </c>
    </row>
    <row r="91" spans="1:6" ht="12.75">
      <c r="A91" t="s">
        <v>90</v>
      </c>
      <c r="B91">
        <f>B31+(11/0.017)*(B17*B51+B32*B50)</f>
        <v>-0.025496688338767365</v>
      </c>
      <c r="C91">
        <f>C31+(11/0.017)*(C17*C51+C32*C50)</f>
        <v>0.031108079728741796</v>
      </c>
      <c r="D91">
        <f>D31+(11/0.017)*(D17*D51+D32*D50)</f>
        <v>-0.006691590048873814</v>
      </c>
      <c r="E91">
        <f>E31+(11/0.017)*(E17*E51+E32*E50)</f>
        <v>-0.04289131913876574</v>
      </c>
      <c r="F91">
        <f>F31+(11/0.017)*(F17*F51+F32*F50)</f>
        <v>-0.04859731208389559</v>
      </c>
    </row>
    <row r="92" spans="1:6" ht="12.75">
      <c r="A92" t="s">
        <v>91</v>
      </c>
      <c r="B92">
        <f>B32+(12/0.017)*(B18*B51+B33*B50)</f>
        <v>-0.012704005075965981</v>
      </c>
      <c r="C92">
        <f>C32+(12/0.017)*(C18*C51+C33*C50)</f>
        <v>-0.00018428808621312703</v>
      </c>
      <c r="D92">
        <f>D32+(12/0.017)*(D18*D51+D33*D50)</f>
        <v>0.0656801459680322</v>
      </c>
      <c r="E92">
        <f>E32+(12/0.017)*(E18*E51+E33*E50)</f>
        <v>0.05171751794138789</v>
      </c>
      <c r="F92">
        <f>F32+(12/0.017)*(F18*F51+F33*F50)</f>
        <v>0.05136966000691339</v>
      </c>
    </row>
    <row r="93" spans="1:6" ht="12.75">
      <c r="A93" t="s">
        <v>92</v>
      </c>
      <c r="B93">
        <f>B33+(13/0.017)*(B19*B51+B34*B50)</f>
        <v>0.0737516142093781</v>
      </c>
      <c r="C93">
        <f>C33+(13/0.017)*(C19*C51+C34*C50)</f>
        <v>0.07100418033915024</v>
      </c>
      <c r="D93">
        <f>D33+(13/0.017)*(D19*D51+D34*D50)</f>
        <v>0.07313751370845528</v>
      </c>
      <c r="E93">
        <f>E33+(13/0.017)*(E19*E51+E34*E50)</f>
        <v>0.05192677083169202</v>
      </c>
      <c r="F93">
        <f>F33+(13/0.017)*(F19*F51+F34*F50)</f>
        <v>0.03868487595393657</v>
      </c>
    </row>
    <row r="94" spans="1:6" ht="12.75">
      <c r="A94" t="s">
        <v>93</v>
      </c>
      <c r="B94">
        <f>B34+(14/0.017)*(B20*B51+B35*B50)</f>
        <v>-0.010645278281659908</v>
      </c>
      <c r="C94">
        <f>C34+(14/0.017)*(C20*C51+C35*C50)</f>
        <v>-0.003538090382961002</v>
      </c>
      <c r="D94">
        <f>D34+(14/0.017)*(D20*D51+D35*D50)</f>
        <v>-0.0018716564526986904</v>
      </c>
      <c r="E94">
        <f>E34+(14/0.017)*(E20*E51+E35*E50)</f>
        <v>0.01096870488854195</v>
      </c>
      <c r="F94">
        <f>F34+(14/0.017)*(F20*F51+F35*F50)</f>
        <v>-0.010669498596826464</v>
      </c>
    </row>
    <row r="95" spans="1:6" ht="12.75">
      <c r="A95" t="s">
        <v>94</v>
      </c>
      <c r="B95" s="49">
        <f>B35</f>
        <v>-0.0009060689</v>
      </c>
      <c r="C95" s="49">
        <f>C35</f>
        <v>0.0006592971</v>
      </c>
      <c r="D95" s="49">
        <f>D35</f>
        <v>-0.0005203829</v>
      </c>
      <c r="E95" s="49">
        <f>E35</f>
        <v>-0.001785661</v>
      </c>
      <c r="F95" s="49">
        <f>F35</f>
        <v>-0.002892746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-0.7193574321591434</v>
      </c>
      <c r="C103">
        <f>C63*10000/C62</f>
        <v>-3.876453665303514</v>
      </c>
      <c r="D103">
        <f>D63*10000/D62</f>
        <v>-0.5197778874734397</v>
      </c>
      <c r="E103">
        <f>E63*10000/E62</f>
        <v>-0.3303755295851142</v>
      </c>
      <c r="F103">
        <f>F63*10000/F62</f>
        <v>-0.9140045431331203</v>
      </c>
      <c r="G103">
        <f>AVERAGE(C103:E103)</f>
        <v>-1.5755356941206895</v>
      </c>
      <c r="H103">
        <f>STDEV(C103:E103)</f>
        <v>1.9949024903181303</v>
      </c>
      <c r="I103">
        <f>(B103*B4+C103*C4+D103*D4+E103*E4+F103*F4)/SUM(B4:F4)</f>
        <v>-1.3635746475673205</v>
      </c>
      <c r="K103">
        <f>(LN(H103)+LN(H123))/2-LN(K114*K115^3)</f>
        <v>-3.4016822188191993</v>
      </c>
    </row>
    <row r="104" spans="1:11" ht="12.75">
      <c r="A104" t="s">
        <v>68</v>
      </c>
      <c r="B104">
        <f>B64*10000/B62</f>
        <v>-1.4219750553375272</v>
      </c>
      <c r="C104">
        <f>C64*10000/C62</f>
        <v>0.10276745314689846</v>
      </c>
      <c r="D104">
        <f>D64*10000/D62</f>
        <v>-0.15091131686093717</v>
      </c>
      <c r="E104">
        <f>E64*10000/E62</f>
        <v>-0.5355938955987077</v>
      </c>
      <c r="F104">
        <f>F64*10000/F62</f>
        <v>-0.5629162674675388</v>
      </c>
      <c r="G104">
        <f>AVERAGE(C104:E104)</f>
        <v>-0.1945792531042488</v>
      </c>
      <c r="H104">
        <f>STDEV(C104:E104)</f>
        <v>0.32141323772503494</v>
      </c>
      <c r="I104">
        <f>(B104*B4+C104*C4+D104*D4+E104*E4+F104*F4)/SUM(B4:F4)</f>
        <v>-0.4219571407587819</v>
      </c>
      <c r="K104">
        <f>(LN(H104)+LN(H124))/2-LN(K114*K115^4)</f>
        <v>-4.337789184349571</v>
      </c>
    </row>
    <row r="105" spans="1:11" ht="12.75">
      <c r="A105" t="s">
        <v>69</v>
      </c>
      <c r="B105">
        <f>B65*10000/B62</f>
        <v>0.17963985441238517</v>
      </c>
      <c r="C105">
        <f>C65*10000/C62</f>
        <v>1.7382946941788364</v>
      </c>
      <c r="D105">
        <f>D65*10000/D62</f>
        <v>-0.019233906656368656</v>
      </c>
      <c r="E105">
        <f>E65*10000/E62</f>
        <v>0.47205888153078546</v>
      </c>
      <c r="F105">
        <f>F65*10000/F62</f>
        <v>-0.8762646416553058</v>
      </c>
      <c r="G105">
        <f>AVERAGE(C105:E105)</f>
        <v>0.7303732230177511</v>
      </c>
      <c r="H105">
        <f>STDEV(C105:E105)</f>
        <v>0.9067918283442027</v>
      </c>
      <c r="I105">
        <f>(B105*B4+C105*C4+D105*D4+E105*E4+F105*F4)/SUM(B4:F4)</f>
        <v>0.4372397565669013</v>
      </c>
      <c r="K105">
        <f>(LN(H105)+LN(H125))/2-LN(K114*K115^5)</f>
        <v>-2.9882775825779797</v>
      </c>
    </row>
    <row r="106" spans="1:11" ht="12.75">
      <c r="A106" t="s">
        <v>70</v>
      </c>
      <c r="B106">
        <f>B66*10000/B62</f>
        <v>2.0483997297289456</v>
      </c>
      <c r="C106">
        <f>C66*10000/C62</f>
        <v>0.15075650416235184</v>
      </c>
      <c r="D106">
        <f>D66*10000/D62</f>
        <v>1.5704609445829714</v>
      </c>
      <c r="E106">
        <f>E66*10000/E62</f>
        <v>0.9779754485598591</v>
      </c>
      <c r="F106">
        <f>F66*10000/F62</f>
        <v>12.995089581200972</v>
      </c>
      <c r="G106">
        <f>AVERAGE(C106:E106)</f>
        <v>0.8997309657683941</v>
      </c>
      <c r="H106">
        <f>STDEV(C106:E106)</f>
        <v>0.7130791147221913</v>
      </c>
      <c r="I106">
        <f>(B106*B4+C106*C4+D106*D4+E106*E4+F106*F4)/SUM(B4:F4)</f>
        <v>2.67173898426124</v>
      </c>
      <c r="K106">
        <f>(LN(H106)+LN(H126))/2-LN(K114*K115^6)</f>
        <v>-3.4313460417959942</v>
      </c>
    </row>
    <row r="107" spans="1:11" ht="12.75">
      <c r="A107" t="s">
        <v>71</v>
      </c>
      <c r="B107">
        <f>B67*10000/B62</f>
        <v>0.09291572614727661</v>
      </c>
      <c r="C107">
        <f>C67*10000/C62</f>
        <v>0.32245184401344285</v>
      </c>
      <c r="D107">
        <f>D67*10000/D62</f>
        <v>-0.030035001371842087</v>
      </c>
      <c r="E107">
        <f>E67*10000/E62</f>
        <v>0.2074157896220802</v>
      </c>
      <c r="F107">
        <f>F67*10000/F62</f>
        <v>-0.043407800931266616</v>
      </c>
      <c r="G107">
        <f>AVERAGE(C107:E107)</f>
        <v>0.16661087742122702</v>
      </c>
      <c r="H107">
        <f>STDEV(C107:E107)</f>
        <v>0.17975128563436463</v>
      </c>
      <c r="I107">
        <f>(B107*B4+C107*C4+D107*D4+E107*E4+F107*F4)/SUM(B4:F4)</f>
        <v>0.12805426259859234</v>
      </c>
      <c r="K107">
        <f>(LN(H107)+LN(H127))/2-LN(K114*K115^7)</f>
        <v>-3.292837216031777</v>
      </c>
    </row>
    <row r="108" spans="1:9" ht="12.75">
      <c r="A108" t="s">
        <v>72</v>
      </c>
      <c r="B108">
        <f>B68*10000/B62</f>
        <v>-0.03030900397670444</v>
      </c>
      <c r="C108">
        <f>C68*10000/C62</f>
        <v>0.12851979852675458</v>
      </c>
      <c r="D108">
        <f>D68*10000/D62</f>
        <v>0.08334867560340438</v>
      </c>
      <c r="E108">
        <f>E68*10000/E62</f>
        <v>0.005284624120484092</v>
      </c>
      <c r="F108">
        <f>F68*10000/F62</f>
        <v>-0.12328723644892683</v>
      </c>
      <c r="G108">
        <f>AVERAGE(C108:E108)</f>
        <v>0.07238436608354769</v>
      </c>
      <c r="H108">
        <f>STDEV(C108:E108)</f>
        <v>0.062344920524220665</v>
      </c>
      <c r="I108">
        <f>(B108*B4+C108*C4+D108*D4+E108*E4+F108*F4)/SUM(B4:F4)</f>
        <v>0.03148750299273624</v>
      </c>
    </row>
    <row r="109" spans="1:9" ht="12.75">
      <c r="A109" t="s">
        <v>73</v>
      </c>
      <c r="B109">
        <f>B69*10000/B62</f>
        <v>-0.0995352330555502</v>
      </c>
      <c r="C109">
        <f>C69*10000/C62</f>
        <v>0.012724651893449658</v>
      </c>
      <c r="D109">
        <f>D69*10000/D62</f>
        <v>0.01134079269221403</v>
      </c>
      <c r="E109">
        <f>E69*10000/E62</f>
        <v>0.04046803177951814</v>
      </c>
      <c r="F109">
        <f>F69*10000/F62</f>
        <v>0.11086247730011926</v>
      </c>
      <c r="G109">
        <f>AVERAGE(C109:E109)</f>
        <v>0.021511158788393946</v>
      </c>
      <c r="H109">
        <f>STDEV(C109:E109)</f>
        <v>0.016431708425280113</v>
      </c>
      <c r="I109">
        <f>(B109*B4+C109*C4+D109*D4+E109*E4+F109*F4)/SUM(B4:F4)</f>
        <v>0.015760505770743352</v>
      </c>
    </row>
    <row r="110" spans="1:11" ht="12.75">
      <c r="A110" t="s">
        <v>74</v>
      </c>
      <c r="B110">
        <f>B70*10000/B62</f>
        <v>-0.4594909824165321</v>
      </c>
      <c r="C110">
        <f>C70*10000/C62</f>
        <v>-0.230320322298936</v>
      </c>
      <c r="D110">
        <f>D70*10000/D62</f>
        <v>-0.1197224411364929</v>
      </c>
      <c r="E110">
        <f>E70*10000/E62</f>
        <v>-0.15923950613868787</v>
      </c>
      <c r="F110">
        <f>F70*10000/F62</f>
        <v>-0.3987930912910151</v>
      </c>
      <c r="G110">
        <f>AVERAGE(C110:E110)</f>
        <v>-0.1697607565247056</v>
      </c>
      <c r="H110">
        <f>STDEV(C110:E110)</f>
        <v>0.05604458369610237</v>
      </c>
      <c r="I110">
        <f>(B110*B4+C110*C4+D110*D4+E110*E4+F110*F4)/SUM(B4:F4)</f>
        <v>-0.24230809756975666</v>
      </c>
      <c r="K110">
        <f>EXP(AVERAGE(K103:K107))</f>
        <v>0.03048908742561002</v>
      </c>
    </row>
    <row r="111" spans="1:9" ht="12.75">
      <c r="A111" t="s">
        <v>75</v>
      </c>
      <c r="B111">
        <f>B71*10000/B62</f>
        <v>0.02000183788588822</v>
      </c>
      <c r="C111">
        <f>C71*10000/C62</f>
        <v>0.06356533846124376</v>
      </c>
      <c r="D111">
        <f>D71*10000/D62</f>
        <v>-0.013289513782101397</v>
      </c>
      <c r="E111">
        <f>E71*10000/E62</f>
        <v>-0.009568283990354419</v>
      </c>
      <c r="F111">
        <f>F71*10000/F62</f>
        <v>-0.014836548712514466</v>
      </c>
      <c r="G111">
        <f>AVERAGE(C111:E111)</f>
        <v>0.013569180229595981</v>
      </c>
      <c r="H111">
        <f>STDEV(C111:E111)</f>
        <v>0.04333790219004282</v>
      </c>
      <c r="I111">
        <f>(B111*B4+C111*C4+D111*D4+E111*E4+F111*F4)/SUM(B4:F4)</f>
        <v>0.0107435306573435</v>
      </c>
    </row>
    <row r="112" spans="1:9" ht="12.75">
      <c r="A112" t="s">
        <v>76</v>
      </c>
      <c r="B112">
        <f>B72*10000/B62</f>
        <v>-0.0036158180287708132</v>
      </c>
      <c r="C112">
        <f>C72*10000/C62</f>
        <v>-0.021297183826194156</v>
      </c>
      <c r="D112">
        <f>D72*10000/D62</f>
        <v>-0.03295629176627347</v>
      </c>
      <c r="E112">
        <f>E72*10000/E62</f>
        <v>-0.01056086049919967</v>
      </c>
      <c r="F112">
        <f>F72*10000/F62</f>
        <v>-0.01401027134414462</v>
      </c>
      <c r="G112">
        <f>AVERAGE(C112:E112)</f>
        <v>-0.021604778697222434</v>
      </c>
      <c r="H112">
        <f>STDEV(C112:E112)</f>
        <v>0.011200883731343196</v>
      </c>
      <c r="I112">
        <f>(B112*B4+C112*C4+D112*D4+E112*E4+F112*F4)/SUM(B4:F4)</f>
        <v>-0.017979575243129292</v>
      </c>
    </row>
    <row r="113" spans="1:9" ht="12.75">
      <c r="A113" t="s">
        <v>77</v>
      </c>
      <c r="B113">
        <f>B73*10000/B62</f>
        <v>0.00658692267296734</v>
      </c>
      <c r="C113">
        <f>C73*10000/C62</f>
        <v>-0.006042566966932388</v>
      </c>
      <c r="D113">
        <f>D73*10000/D62</f>
        <v>0.02232533165374718</v>
      </c>
      <c r="E113">
        <f>E73*10000/E62</f>
        <v>0.015504897801084813</v>
      </c>
      <c r="F113">
        <f>F73*10000/F62</f>
        <v>0.006655015817160799</v>
      </c>
      <c r="G113">
        <f>AVERAGE(C113:E113)</f>
        <v>0.010595887495966535</v>
      </c>
      <c r="H113">
        <f>STDEV(C113:E113)</f>
        <v>0.014807369944392777</v>
      </c>
      <c r="I113">
        <f>(B113*B4+C113*C4+D113*D4+E113*E4+F113*F4)/SUM(B4:F4)</f>
        <v>0.0094869092337961</v>
      </c>
    </row>
    <row r="114" spans="1:11" ht="12.75">
      <c r="A114" t="s">
        <v>78</v>
      </c>
      <c r="B114">
        <f>B74*10000/B62</f>
        <v>-0.2043532582778473</v>
      </c>
      <c r="C114">
        <f>C74*10000/C62</f>
        <v>-0.17635634892964042</v>
      </c>
      <c r="D114">
        <f>D74*10000/D62</f>
        <v>-0.20034287153052813</v>
      </c>
      <c r="E114">
        <f>E74*10000/E62</f>
        <v>-0.19045498114843656</v>
      </c>
      <c r="F114">
        <f>F74*10000/F62</f>
        <v>-0.14918653443062044</v>
      </c>
      <c r="G114">
        <f>AVERAGE(C114:E114)</f>
        <v>-0.1890514005362017</v>
      </c>
      <c r="H114">
        <f>STDEV(C114:E114)</f>
        <v>0.012054702216231035</v>
      </c>
      <c r="I114">
        <f>(B114*B4+C114*C4+D114*D4+E114*E4+F114*F4)/SUM(B4:F4)</f>
        <v>-0.18598472708296968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-0.00110810303243169</v>
      </c>
      <c r="C115">
        <f>C75*10000/C62</f>
        <v>-0.005970138022511088</v>
      </c>
      <c r="D115">
        <f>D75*10000/D62</f>
        <v>0.0026336596662627147</v>
      </c>
      <c r="E115">
        <f>E75*10000/E62</f>
        <v>-0.001317829299144104</v>
      </c>
      <c r="F115">
        <f>F75*10000/F62</f>
        <v>-0.0024242204362724703</v>
      </c>
      <c r="G115">
        <f>AVERAGE(C115:E115)</f>
        <v>-0.001551435885130826</v>
      </c>
      <c r="H115">
        <f>STDEV(C115:E115)</f>
        <v>0.004306653305653897</v>
      </c>
      <c r="I115">
        <f>(B115*B4+C115*C4+D115*D4+E115*E4+F115*F4)/SUM(B4:F4)</f>
        <v>-0.0016036036060049217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98.69367882289093</v>
      </c>
      <c r="C122">
        <f>C82*10000/C62</f>
        <v>46.289517207056704</v>
      </c>
      <c r="D122">
        <f>D82*10000/D62</f>
        <v>-17.982108576649647</v>
      </c>
      <c r="E122">
        <f>E82*10000/E62</f>
        <v>-40.14997557163615</v>
      </c>
      <c r="F122">
        <f>F82*10000/F62</f>
        <v>-86.92576971009922</v>
      </c>
      <c r="G122">
        <f>AVERAGE(C122:E122)</f>
        <v>-3.9475223137430304</v>
      </c>
      <c r="H122">
        <f>STDEV(C122:E122)</f>
        <v>44.896254706129426</v>
      </c>
      <c r="I122">
        <f>(B122*B4+C122*C4+D122*D4+E122*E4+F122*F4)/SUM(B4:F4)</f>
        <v>-0.021474366190642573</v>
      </c>
    </row>
    <row r="123" spans="1:9" ht="12.75">
      <c r="A123" t="s">
        <v>82</v>
      </c>
      <c r="B123">
        <f>B83*10000/B62</f>
        <v>0.6189731362016703</v>
      </c>
      <c r="C123">
        <f>C83*10000/C62</f>
        <v>-2.9517763948491003</v>
      </c>
      <c r="D123">
        <f>D83*10000/D62</f>
        <v>-0.4981606871941927</v>
      </c>
      <c r="E123">
        <f>E83*10000/E62</f>
        <v>-0.9748253587465059</v>
      </c>
      <c r="F123">
        <f>F83*10000/F62</f>
        <v>6.190830297308713</v>
      </c>
      <c r="G123">
        <f>AVERAGE(C123:E123)</f>
        <v>-1.4749208135965997</v>
      </c>
      <c r="H123">
        <f>STDEV(C123:E123)</f>
        <v>1.3010108024855194</v>
      </c>
      <c r="I123">
        <f>(B123*B4+C123*C4+D123*D4+E123*E4+F123*F4)/SUM(B4:F4)</f>
        <v>-0.1533476550366045</v>
      </c>
    </row>
    <row r="124" spans="1:9" ht="12.75">
      <c r="A124" t="s">
        <v>83</v>
      </c>
      <c r="B124">
        <f>B84*10000/B62</f>
        <v>0.10638777435822125</v>
      </c>
      <c r="C124">
        <f>C84*10000/C62</f>
        <v>3.658162354004721</v>
      </c>
      <c r="D124">
        <f>D84*10000/D62</f>
        <v>2.897286904133048</v>
      </c>
      <c r="E124">
        <f>E84*10000/E62</f>
        <v>3.260103934197565</v>
      </c>
      <c r="F124">
        <f>F84*10000/F62</f>
        <v>3.3515287894955668</v>
      </c>
      <c r="G124">
        <f>AVERAGE(C124:E124)</f>
        <v>3.2718510641117775</v>
      </c>
      <c r="H124">
        <f>STDEV(C124:E124)</f>
        <v>0.38057372327878036</v>
      </c>
      <c r="I124">
        <f>(B124*B4+C124*C4+D124*D4+E124*E4+F124*F4)/SUM(B4:F4)</f>
        <v>2.8220558127388307</v>
      </c>
    </row>
    <row r="125" spans="1:9" ht="12.75">
      <c r="A125" t="s">
        <v>84</v>
      </c>
      <c r="B125">
        <f>B85*10000/B62</f>
        <v>-0.10760047244177083</v>
      </c>
      <c r="C125">
        <f>C85*10000/C62</f>
        <v>-0.9185479523806404</v>
      </c>
      <c r="D125">
        <f>D85*10000/D62</f>
        <v>-0.053051143194587314</v>
      </c>
      <c r="E125">
        <f>E85*10000/E62</f>
        <v>0.26998193969262635</v>
      </c>
      <c r="F125">
        <f>F85*10000/F62</f>
        <v>-0.6632105286605657</v>
      </c>
      <c r="G125">
        <f>AVERAGE(C125:E125)</f>
        <v>-0.2338723852942004</v>
      </c>
      <c r="H125">
        <f>STDEV(C125:E125)</f>
        <v>0.6145511103917703</v>
      </c>
      <c r="I125">
        <f>(B125*B4+C125*C4+D125*D4+E125*E4+F125*F4)/SUM(B4:F4)</f>
        <v>-0.2725780176348945</v>
      </c>
    </row>
    <row r="126" spans="1:9" ht="12.75">
      <c r="A126" t="s">
        <v>85</v>
      </c>
      <c r="B126">
        <f>B86*10000/B62</f>
        <v>0.2952861255858781</v>
      </c>
      <c r="C126">
        <f>C86*10000/C62</f>
        <v>-0.3861256712007529</v>
      </c>
      <c r="D126">
        <f>D86*10000/D62</f>
        <v>-0.19416676396650503</v>
      </c>
      <c r="E126">
        <f>E86*10000/E62</f>
        <v>-0.33027409538738156</v>
      </c>
      <c r="F126">
        <f>F86*10000/F62</f>
        <v>1.9784088407410634</v>
      </c>
      <c r="G126">
        <f>AVERAGE(C126:E126)</f>
        <v>-0.30352217685154653</v>
      </c>
      <c r="H126">
        <f>STDEV(C126:E126)</f>
        <v>0.09873603382581554</v>
      </c>
      <c r="I126">
        <f>(B126*B4+C126*C4+D126*D4+E126*E4+F126*F4)/SUM(B4:F4)</f>
        <v>0.0863758090607322</v>
      </c>
    </row>
    <row r="127" spans="1:9" ht="12.75">
      <c r="A127" t="s">
        <v>86</v>
      </c>
      <c r="B127">
        <f>B87*10000/B62</f>
        <v>0.12409044158775052</v>
      </c>
      <c r="C127">
        <f>C87*10000/C62</f>
        <v>0.06677134955822787</v>
      </c>
      <c r="D127">
        <f>D87*10000/D62</f>
        <v>-0.07215731861185279</v>
      </c>
      <c r="E127">
        <f>E87*10000/E62</f>
        <v>-0.2491806274078614</v>
      </c>
      <c r="F127">
        <f>F87*10000/F62</f>
        <v>0.14457097283117223</v>
      </c>
      <c r="G127">
        <f>AVERAGE(C127:E127)</f>
        <v>-0.08485553215382878</v>
      </c>
      <c r="H127">
        <f>STDEV(C127:E127)</f>
        <v>0.1583582849350272</v>
      </c>
      <c r="I127">
        <f>(B127*B4+C127*C4+D127*D4+E127*E4+F127*F4)/SUM(B4:F4)</f>
        <v>-0.023998949341566603</v>
      </c>
    </row>
    <row r="128" spans="1:9" ht="12.75">
      <c r="A128" t="s">
        <v>87</v>
      </c>
      <c r="B128">
        <f>B88*10000/B62</f>
        <v>-0.08753992177274914</v>
      </c>
      <c r="C128">
        <f>C88*10000/C62</f>
        <v>0.21953447266173462</v>
      </c>
      <c r="D128">
        <f>D88*10000/D62</f>
        <v>0.3633775435792813</v>
      </c>
      <c r="E128">
        <f>E88*10000/E62</f>
        <v>0.4286972706102327</v>
      </c>
      <c r="F128">
        <f>F88*10000/F62</f>
        <v>0.29747459076244753</v>
      </c>
      <c r="G128">
        <f>AVERAGE(C128:E128)</f>
        <v>0.3372030956170829</v>
      </c>
      <c r="H128">
        <f>STDEV(C128:E128)</f>
        <v>0.10700979070162403</v>
      </c>
      <c r="I128">
        <f>(B128*B4+C128*C4+D128*D4+E128*E4+F128*F4)/SUM(B4:F4)</f>
        <v>0.2701320382928636</v>
      </c>
    </row>
    <row r="129" spans="1:9" ht="12.75">
      <c r="A129" t="s">
        <v>88</v>
      </c>
      <c r="B129">
        <f>B89*10000/B62</f>
        <v>-0.01810094848903401</v>
      </c>
      <c r="C129">
        <f>C89*10000/C62</f>
        <v>-0.06588749485649231</v>
      </c>
      <c r="D129">
        <f>D89*10000/D62</f>
        <v>0.005911901815723909</v>
      </c>
      <c r="E129">
        <f>E89*10000/E62</f>
        <v>-0.015277125389015147</v>
      </c>
      <c r="F129">
        <f>F89*10000/F62</f>
        <v>-0.13167474914620753</v>
      </c>
      <c r="G129">
        <f>AVERAGE(C129:E129)</f>
        <v>-0.02508423947659452</v>
      </c>
      <c r="H129">
        <f>STDEV(C129:E129)</f>
        <v>0.03689068928156075</v>
      </c>
      <c r="I129">
        <f>(B129*B4+C129*C4+D129*D4+E129*E4+F129*F4)/SUM(B4:F4)</f>
        <v>-0.03822032963733407</v>
      </c>
    </row>
    <row r="130" spans="1:9" ht="12.75">
      <c r="A130" t="s">
        <v>89</v>
      </c>
      <c r="B130">
        <f>B90*10000/B62</f>
        <v>-0.009585619068104147</v>
      </c>
      <c r="C130">
        <f>C90*10000/C62</f>
        <v>-0.03870809722818</v>
      </c>
      <c r="D130">
        <f>D90*10000/D62</f>
        <v>-0.023043005964552957</v>
      </c>
      <c r="E130">
        <f>E90*10000/E62</f>
        <v>-0.032449934168603145</v>
      </c>
      <c r="F130">
        <f>F90*10000/F62</f>
        <v>0.37719018447633157</v>
      </c>
      <c r="G130">
        <f>AVERAGE(C130:E130)</f>
        <v>-0.03140034578711203</v>
      </c>
      <c r="H130">
        <f>STDEV(C130:E130)</f>
        <v>0.007885112421669192</v>
      </c>
      <c r="I130">
        <f>(B130*B4+C130*C4+D130*D4+E130*E4+F130*F4)/SUM(B4:F4)</f>
        <v>0.025991604961529063</v>
      </c>
    </row>
    <row r="131" spans="1:9" ht="12.75">
      <c r="A131" t="s">
        <v>90</v>
      </c>
      <c r="B131">
        <f>B91*10000/B62</f>
        <v>-0.025496712094332314</v>
      </c>
      <c r="C131">
        <f>C91*10000/C62</f>
        <v>0.031108090267268254</v>
      </c>
      <c r="D131">
        <f>D91*10000/D62</f>
        <v>-0.006691589200915802</v>
      </c>
      <c r="E131">
        <f>E91*10000/E62</f>
        <v>-0.04289129632805882</v>
      </c>
      <c r="F131">
        <f>F91*10000/F62</f>
        <v>-0.0485978420463423</v>
      </c>
      <c r="G131">
        <f>AVERAGE(C131:E131)</f>
        <v>-0.006158265087235455</v>
      </c>
      <c r="H131">
        <f>STDEV(C131:E131)</f>
        <v>0.0370025759924744</v>
      </c>
      <c r="I131">
        <f>(B131*B4+C131*C4+D131*D4+E131*E4+F131*F4)/SUM(B4:F4)</f>
        <v>-0.014598151908802943</v>
      </c>
    </row>
    <row r="132" spans="1:9" ht="12.75">
      <c r="A132" t="s">
        <v>91</v>
      </c>
      <c r="B132">
        <f>B92*10000/B62</f>
        <v>-0.0127040169124372</v>
      </c>
      <c r="C132">
        <f>C92*10000/C62</f>
        <v>-0.0001842881486446525</v>
      </c>
      <c r="D132">
        <f>D92*10000/D62</f>
        <v>0.06568013764504685</v>
      </c>
      <c r="E132">
        <f>E92*10000/E62</f>
        <v>0.05171749043668139</v>
      </c>
      <c r="F132">
        <f>F92*10000/F62</f>
        <v>0.05137022020231385</v>
      </c>
      <c r="G132">
        <f>AVERAGE(C132:E132)</f>
        <v>0.03907111331102786</v>
      </c>
      <c r="H132">
        <f>STDEV(C132:E132)</f>
        <v>0.034705601667257745</v>
      </c>
      <c r="I132">
        <f>(B132*B4+C132*C4+D132*D4+E132*E4+F132*F4)/SUM(B4:F4)</f>
        <v>0.03316536685040003</v>
      </c>
    </row>
    <row r="133" spans="1:9" ht="12.75">
      <c r="A133" t="s">
        <v>92</v>
      </c>
      <c r="B133">
        <f>B93*10000/B62</f>
        <v>0.07375168292462607</v>
      </c>
      <c r="C133">
        <f>C93*10000/C62</f>
        <v>0.07100420439333294</v>
      </c>
      <c r="D133">
        <f>D93*10000/D62</f>
        <v>0.0731375044404726</v>
      </c>
      <c r="E133">
        <f>E93*10000/E62</f>
        <v>0.05192674321569945</v>
      </c>
      <c r="F133">
        <f>F93*10000/F62</f>
        <v>0.03868529781948082</v>
      </c>
      <c r="G133">
        <f>AVERAGE(C133:E133)</f>
        <v>0.06535615068316833</v>
      </c>
      <c r="H133">
        <f>STDEV(C133:E133)</f>
        <v>0.011679018835855277</v>
      </c>
      <c r="I133">
        <f>(B133*B4+C133*C4+D133*D4+E133*E4+F133*F4)/SUM(B4:F4)</f>
        <v>0.06303832979604079</v>
      </c>
    </row>
    <row r="134" spans="1:9" ht="12.75">
      <c r="A134" t="s">
        <v>93</v>
      </c>
      <c r="B134">
        <f>B94*10000/B62</f>
        <v>-0.010645288199991117</v>
      </c>
      <c r="C134">
        <f>C94*10000/C62</f>
        <v>-0.0035380915815646907</v>
      </c>
      <c r="D134">
        <f>D94*10000/D62</f>
        <v>-0.001871656215522463</v>
      </c>
      <c r="E134">
        <f>E94*10000/E62</f>
        <v>0.010968699055102515</v>
      </c>
      <c r="F134">
        <f>F94*10000/F62</f>
        <v>-0.01066961494963157</v>
      </c>
      <c r="G134">
        <f>AVERAGE(C134:E134)</f>
        <v>0.001852983752671787</v>
      </c>
      <c r="H134">
        <f>STDEV(C134:E134)</f>
        <v>0.007938290169395824</v>
      </c>
      <c r="I134">
        <f>(B134*B4+C134*C4+D134*D4+E134*E4+F134*F4)/SUM(B4:F4)</f>
        <v>-0.0016272018928862853</v>
      </c>
    </row>
    <row r="135" spans="1:9" ht="12.75">
      <c r="A135" t="s">
        <v>94</v>
      </c>
      <c r="B135">
        <f>B95*10000/B62</f>
        <v>-0.0009060697441950703</v>
      </c>
      <c r="C135">
        <f>C95*10000/C62</f>
        <v>0.0006592973233509748</v>
      </c>
      <c r="D135">
        <f>D95*10000/D62</f>
        <v>-0.0005203828340571006</v>
      </c>
      <c r="E135">
        <f>E95*10000/E62</f>
        <v>-0.001785660050339543</v>
      </c>
      <c r="F135">
        <f>F95*10000/F62</f>
        <v>-0.0028927775459164744</v>
      </c>
      <c r="G135">
        <f>AVERAGE(C135:E135)</f>
        <v>-0.0005489151870152229</v>
      </c>
      <c r="H135">
        <f>STDEV(C135:E135)</f>
        <v>0.0012227283881405973</v>
      </c>
      <c r="I135">
        <f>(B135*B4+C135*C4+D135*D4+E135*E4+F135*F4)/SUM(B4:F4)</f>
        <v>-0.0009117455530963109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2005-12-22T14:37:11Z</cp:lastPrinted>
  <dcterms:created xsi:type="dcterms:W3CDTF">2005-12-22T14:37:11Z</dcterms:created>
  <dcterms:modified xsi:type="dcterms:W3CDTF">2006-01-05T10:00:56Z</dcterms:modified>
  <cp:category/>
  <cp:version/>
  <cp:contentType/>
  <cp:contentStatus/>
</cp:coreProperties>
</file>