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<sst xmlns="http://schemas.openxmlformats.org/spreadsheetml/2006/main" count="204" uniqueCount="98">
  <si>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Fri 02/09/2005       07:01:55</t>
  </si>
  <si>
    <t>LISSNER</t>
  </si>
  <si>
    <t>HCMQAP665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</si>
  <si>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</si>
  <si>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</si>
  <si>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</si>
  <si>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</si>
  <si>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</si>
  <si>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</si>
  <si>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</si>
  <si>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</si>
  <si>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</si>
  <si>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</si>
  <si>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</si>
  <si>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</si>
  <si>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</si>
  <si>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</si>
  <si>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</si>
  <si>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</si>
  <si>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</si>
  <si>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</si>
  <si>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</si>
  <si>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</si>
  <si>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</si>
  <si>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</si>
  <si>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</si>
  <si>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</si>
  <si>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</si>
  <si>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</si>
  <si>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</si>
  <si>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</si>
  <si>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</si>
  <si>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a4*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</si>
  <si>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</si>
  <si>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</si>
  <si>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</si>
  <si>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</si>
  <si>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</si>
  <si>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</si>
  <si>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</si>
  <si>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</si>
  <si>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</si>
  <si>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</si>
  <si>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</si>
  <si>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</si>
  <si>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</si>
  <si>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</si>
  <si>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</si>
  <si>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</si>
  <si>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</si>
  <si>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</si>
  <si>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CONTACT CEA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</si>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</sst>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4" fillId="0" borderId="1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a4*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62612140"/>
        <c:axId val="26638349"/>
      </c:lineChart>
      <c:catAx>
        <c:axId val="6261214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638349"/>
        <c:crosses val="autoZero"/>
        <c:auto val="1"/>
        <c:lblOffset val="100"/>
        <c:noMultiLvlLbl val="0"/>
      </c:catAx>
      <c:valAx>
        <c:axId val="266383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612140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-0.002259</v>
      </c>
      <c r="C4" s="12">
        <v>-0.003759</v>
      </c>
      <c r="D4" s="12">
        <v>-0.003758</v>
      </c>
      <c r="E4" s="12">
        <v>-0.003758</v>
      </c>
      <c r="F4" s="24">
        <v>-0.002086</v>
      </c>
      <c r="G4" s="34">
        <v>-0.011713</v>
      </c>
    </row>
    <row r="5" spans="1:7" ht="12.75" thickBot="1">
      <c r="A5" s="44" t="s">
        <v>13</v>
      </c>
      <c r="B5" s="45">
        <v>3.454768</v>
      </c>
      <c r="C5" s="46">
        <v>1.087039</v>
      </c>
      <c r="D5" s="46">
        <v>-0.777357</v>
      </c>
      <c r="E5" s="46">
        <v>-1.374825</v>
      </c>
      <c r="F5" s="47">
        <v>-1.81091</v>
      </c>
      <c r="G5" s="48">
        <v>7.535683</v>
      </c>
    </row>
    <row r="6" spans="1:7" ht="12.75" thickTop="1">
      <c r="A6" s="6" t="s">
        <v>14</v>
      </c>
      <c r="B6" s="39">
        <v>52.07049</v>
      </c>
      <c r="C6" s="40">
        <v>-116.7023</v>
      </c>
      <c r="D6" s="40">
        <v>61.30581</v>
      </c>
      <c r="E6" s="40">
        <v>-45.95989</v>
      </c>
      <c r="F6" s="41">
        <v>126.2739</v>
      </c>
      <c r="G6" s="42">
        <v>0.001916163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1.298285</v>
      </c>
      <c r="C8" s="13">
        <v>-0.6109259</v>
      </c>
      <c r="D8" s="13">
        <v>-0.69135</v>
      </c>
      <c r="E8" s="13">
        <v>1.265559</v>
      </c>
      <c r="F8" s="25">
        <v>-0.3056412</v>
      </c>
      <c r="G8" s="35">
        <v>0.1380496</v>
      </c>
    </row>
    <row r="9" spans="1:7" ht="12">
      <c r="A9" s="20" t="s">
        <v>17</v>
      </c>
      <c r="B9" s="29">
        <v>0.2628177</v>
      </c>
      <c r="C9" s="13">
        <v>0.5376169</v>
      </c>
      <c r="D9" s="13">
        <v>-0.2047712</v>
      </c>
      <c r="E9" s="13">
        <v>-0.5167143</v>
      </c>
      <c r="F9" s="25">
        <v>-0.8779701</v>
      </c>
      <c r="G9" s="35">
        <v>-0.1234461</v>
      </c>
    </row>
    <row r="10" spans="1:7" ht="12">
      <c r="A10" s="20" t="s">
        <v>18</v>
      </c>
      <c r="B10" s="29">
        <v>0.7662073</v>
      </c>
      <c r="C10" s="13">
        <v>0.6191004</v>
      </c>
      <c r="D10" s="13">
        <v>0.4511509</v>
      </c>
      <c r="E10" s="13">
        <v>-0.2585831</v>
      </c>
      <c r="F10" s="25">
        <v>-0.7450047</v>
      </c>
      <c r="G10" s="35">
        <v>0.2066015</v>
      </c>
    </row>
    <row r="11" spans="1:7" ht="12">
      <c r="A11" s="21" t="s">
        <v>19</v>
      </c>
      <c r="B11" s="31">
        <v>2.227829</v>
      </c>
      <c r="C11" s="15">
        <v>1.59811</v>
      </c>
      <c r="D11" s="15">
        <v>2.174984</v>
      </c>
      <c r="E11" s="15">
        <v>1.889902</v>
      </c>
      <c r="F11" s="27">
        <v>12.95358</v>
      </c>
      <c r="G11" s="37">
        <v>3.414763</v>
      </c>
    </row>
    <row r="12" spans="1:7" ht="12">
      <c r="A12" s="20" t="s">
        <v>20</v>
      </c>
      <c r="B12" s="29">
        <v>0.2690711</v>
      </c>
      <c r="C12" s="13">
        <v>0.2722856</v>
      </c>
      <c r="D12" s="13">
        <v>-0.04521107</v>
      </c>
      <c r="E12" s="13">
        <v>-0.03530516</v>
      </c>
      <c r="F12" s="25">
        <v>-0.3294607</v>
      </c>
      <c r="G12" s="35">
        <v>0.04105781</v>
      </c>
    </row>
    <row r="13" spans="1:7" ht="12">
      <c r="A13" s="20" t="s">
        <v>21</v>
      </c>
      <c r="B13" s="29">
        <v>0.1116778</v>
      </c>
      <c r="C13" s="13">
        <v>0.05358666</v>
      </c>
      <c r="D13" s="13">
        <v>0.0668176</v>
      </c>
      <c r="E13" s="13">
        <v>-0.1064998</v>
      </c>
      <c r="F13" s="25">
        <v>0.03716994</v>
      </c>
      <c r="G13" s="35">
        <v>0.02446446</v>
      </c>
    </row>
    <row r="14" spans="1:7" ht="12">
      <c r="A14" s="20" t="s">
        <v>22</v>
      </c>
      <c r="B14" s="29">
        <v>-0.02864251</v>
      </c>
      <c r="C14" s="13">
        <v>0.03980689</v>
      </c>
      <c r="D14" s="13">
        <v>0.05115741</v>
      </c>
      <c r="E14" s="13">
        <v>-0.02777603</v>
      </c>
      <c r="F14" s="25">
        <v>-0.00882635</v>
      </c>
      <c r="G14" s="35">
        <v>0.009884168</v>
      </c>
    </row>
    <row r="15" spans="1:7" ht="12">
      <c r="A15" s="21" t="s">
        <v>23</v>
      </c>
      <c r="B15" s="31">
        <v>-0.3763854</v>
      </c>
      <c r="C15" s="15">
        <v>-0.1079061</v>
      </c>
      <c r="D15" s="15">
        <v>-0.08127708</v>
      </c>
      <c r="E15" s="15">
        <v>-0.08276135</v>
      </c>
      <c r="F15" s="27">
        <v>-0.3558627</v>
      </c>
      <c r="G15" s="37">
        <v>-0.1673861</v>
      </c>
    </row>
    <row r="16" spans="1:7" ht="12">
      <c r="A16" s="20" t="s">
        <v>24</v>
      </c>
      <c r="B16" s="29">
        <v>0.0188798</v>
      </c>
      <c r="C16" s="13">
        <v>0.006686574</v>
      </c>
      <c r="D16" s="13">
        <v>-0.02133854</v>
      </c>
      <c r="E16" s="13">
        <v>-0.0155572</v>
      </c>
      <c r="F16" s="25">
        <v>-0.05080162</v>
      </c>
      <c r="G16" s="35">
        <v>-0.01132234</v>
      </c>
    </row>
    <row r="17" spans="1:7" ht="12">
      <c r="A17" s="20" t="s">
        <v>25</v>
      </c>
      <c r="B17" s="29">
        <v>-0.009006423</v>
      </c>
      <c r="C17" s="13">
        <v>-0.02358056</v>
      </c>
      <c r="D17" s="13">
        <v>-0.01380261</v>
      </c>
      <c r="E17" s="13">
        <v>0.000558508</v>
      </c>
      <c r="F17" s="25">
        <v>-0.006377975</v>
      </c>
      <c r="G17" s="35">
        <v>-0.01101439</v>
      </c>
    </row>
    <row r="18" spans="1:7" ht="12">
      <c r="A18" s="20" t="s">
        <v>26</v>
      </c>
      <c r="B18" s="29">
        <v>-0.001735687</v>
      </c>
      <c r="C18" s="13">
        <v>0.05304644</v>
      </c>
      <c r="D18" s="13">
        <v>0.01511008</v>
      </c>
      <c r="E18" s="13">
        <v>0.04721605</v>
      </c>
      <c r="F18" s="25">
        <v>-0.02464388</v>
      </c>
      <c r="G18" s="35">
        <v>0.02422026</v>
      </c>
    </row>
    <row r="19" spans="1:7" ht="12">
      <c r="A19" s="21" t="s">
        <v>27</v>
      </c>
      <c r="B19" s="31">
        <v>-0.2085782</v>
      </c>
      <c r="C19" s="15">
        <v>-0.1938495</v>
      </c>
      <c r="D19" s="15">
        <v>-0.2063208</v>
      </c>
      <c r="E19" s="15">
        <v>-0.2003924</v>
      </c>
      <c r="F19" s="27">
        <v>-0.1420867</v>
      </c>
      <c r="G19" s="37">
        <v>-0.1936407</v>
      </c>
    </row>
    <row r="20" spans="1:7" ht="12.75" thickBot="1">
      <c r="A20" s="44" t="s">
        <v>28</v>
      </c>
      <c r="B20" s="45">
        <v>-0.002273676</v>
      </c>
      <c r="C20" s="46">
        <v>-0.005091379</v>
      </c>
      <c r="D20" s="46">
        <v>0.001170829</v>
      </c>
      <c r="E20" s="46">
        <v>0.003556746</v>
      </c>
      <c r="F20" s="47">
        <v>0.001302613</v>
      </c>
      <c r="G20" s="48">
        <v>-0.0002425719</v>
      </c>
    </row>
    <row r="21" spans="1:7" ht="12.75" thickTop="1">
      <c r="A21" s="6" t="s">
        <v>29</v>
      </c>
      <c r="B21" s="39">
        <v>-34.87048</v>
      </c>
      <c r="C21" s="40">
        <v>18.68575</v>
      </c>
      <c r="D21" s="40">
        <v>-21.17527</v>
      </c>
      <c r="E21" s="40">
        <v>11.30829</v>
      </c>
      <c r="F21" s="41">
        <v>21.9175</v>
      </c>
      <c r="G21" s="43">
        <v>0.007811495</v>
      </c>
    </row>
    <row r="22" spans="1:7" ht="12">
      <c r="A22" s="20" t="s">
        <v>30</v>
      </c>
      <c r="B22" s="29">
        <v>69.09646</v>
      </c>
      <c r="C22" s="13">
        <v>21.74082</v>
      </c>
      <c r="D22" s="13">
        <v>-15.54715</v>
      </c>
      <c r="E22" s="13">
        <v>-27.49657</v>
      </c>
      <c r="F22" s="25">
        <v>-36.21835</v>
      </c>
      <c r="G22" s="36">
        <v>0</v>
      </c>
    </row>
    <row r="23" spans="1:7" ht="12">
      <c r="A23" s="20" t="s">
        <v>31</v>
      </c>
      <c r="B23" s="29">
        <v>-1.446955</v>
      </c>
      <c r="C23" s="13">
        <v>-1.475186</v>
      </c>
      <c r="D23" s="13">
        <v>-1.817294</v>
      </c>
      <c r="E23" s="13">
        <v>-0.5073793</v>
      </c>
      <c r="F23" s="25">
        <v>3.164324</v>
      </c>
      <c r="G23" s="35">
        <v>-0.7009197</v>
      </c>
    </row>
    <row r="24" spans="1:7" ht="12">
      <c r="A24" s="20" t="s">
        <v>32</v>
      </c>
      <c r="B24" s="29">
        <v>2.373578</v>
      </c>
      <c r="C24" s="13">
        <v>4.032111</v>
      </c>
      <c r="D24" s="13">
        <v>4.607718</v>
      </c>
      <c r="E24" s="13">
        <v>4.651516</v>
      </c>
      <c r="F24" s="25">
        <v>5.962344</v>
      </c>
      <c r="G24" s="49">
        <v>4.337608</v>
      </c>
    </row>
    <row r="25" spans="1:7" ht="12">
      <c r="A25" s="20" t="s">
        <v>33</v>
      </c>
      <c r="B25" s="29">
        <v>-0.02433705</v>
      </c>
      <c r="C25" s="13">
        <v>-0.3647379</v>
      </c>
      <c r="D25" s="13">
        <v>-0.397648</v>
      </c>
      <c r="E25" s="13">
        <v>0.1295573</v>
      </c>
      <c r="F25" s="25">
        <v>-1.689077</v>
      </c>
      <c r="G25" s="35">
        <v>-0.3813813</v>
      </c>
    </row>
    <row r="26" spans="1:7" ht="12">
      <c r="A26" s="21" t="s">
        <v>34</v>
      </c>
      <c r="B26" s="31">
        <v>0.2846451</v>
      </c>
      <c r="C26" s="15">
        <v>-0.3141438</v>
      </c>
      <c r="D26" s="15">
        <v>-0.5193985</v>
      </c>
      <c r="E26" s="15">
        <v>-0.3815322</v>
      </c>
      <c r="F26" s="27">
        <v>1.378103</v>
      </c>
      <c r="G26" s="37">
        <v>-0.06717779</v>
      </c>
    </row>
    <row r="27" spans="1:7" ht="12">
      <c r="A27" s="20" t="s">
        <v>35</v>
      </c>
      <c r="B27" s="29">
        <v>0.3508657</v>
      </c>
      <c r="C27" s="13">
        <v>-0.2230132</v>
      </c>
      <c r="D27" s="13">
        <v>-0.009906414</v>
      </c>
      <c r="E27" s="13">
        <v>-0.1035784</v>
      </c>
      <c r="F27" s="25">
        <v>0.5300027</v>
      </c>
      <c r="G27" s="35">
        <v>0.04054708</v>
      </c>
    </row>
    <row r="28" spans="1:7" ht="12">
      <c r="A28" s="20" t="s">
        <v>36</v>
      </c>
      <c r="B28" s="29">
        <v>0.01619931</v>
      </c>
      <c r="C28" s="13">
        <v>0.3972405</v>
      </c>
      <c r="D28" s="13">
        <v>0.3611647</v>
      </c>
      <c r="E28" s="13">
        <v>0.5795844</v>
      </c>
      <c r="F28" s="25">
        <v>0.5197132</v>
      </c>
      <c r="G28" s="35">
        <v>0.3936927</v>
      </c>
    </row>
    <row r="29" spans="1:7" ht="12">
      <c r="A29" s="20" t="s">
        <v>37</v>
      </c>
      <c r="B29" s="29">
        <v>0.1132298</v>
      </c>
      <c r="C29" s="13">
        <v>0.04155062</v>
      </c>
      <c r="D29" s="13">
        <v>-0.01143598</v>
      </c>
      <c r="E29" s="13">
        <v>-0.05947033</v>
      </c>
      <c r="F29" s="25">
        <v>-0.09597266</v>
      </c>
      <c r="G29" s="35">
        <v>-0.003506492</v>
      </c>
    </row>
    <row r="30" spans="1:7" ht="12">
      <c r="A30" s="21" t="s">
        <v>38</v>
      </c>
      <c r="B30" s="31">
        <v>0.04493002</v>
      </c>
      <c r="C30" s="15">
        <v>-0.01107211</v>
      </c>
      <c r="D30" s="15">
        <v>0.001548196</v>
      </c>
      <c r="E30" s="15">
        <v>0.0475225</v>
      </c>
      <c r="F30" s="27">
        <v>0.2782187</v>
      </c>
      <c r="G30" s="37">
        <v>0.05279926</v>
      </c>
    </row>
    <row r="31" spans="1:7" ht="12">
      <c r="A31" s="20" t="s">
        <v>39</v>
      </c>
      <c r="B31" s="29">
        <v>0.06916216</v>
      </c>
      <c r="C31" s="13">
        <v>0.04908873</v>
      </c>
      <c r="D31" s="13">
        <v>0.02899041</v>
      </c>
      <c r="E31" s="13">
        <v>-0.00692313</v>
      </c>
      <c r="F31" s="25">
        <v>0.07354299</v>
      </c>
      <c r="G31" s="35">
        <v>0.03694523</v>
      </c>
    </row>
    <row r="32" spans="1:7" ht="12">
      <c r="A32" s="20" t="s">
        <v>40</v>
      </c>
      <c r="B32" s="29">
        <v>-0.002077242</v>
      </c>
      <c r="C32" s="13">
        <v>0.04802579</v>
      </c>
      <c r="D32" s="13">
        <v>0.04061473</v>
      </c>
      <c r="E32" s="13">
        <v>0.06820959</v>
      </c>
      <c r="F32" s="25">
        <v>0.05019439</v>
      </c>
      <c r="G32" s="35">
        <v>0.04414408</v>
      </c>
    </row>
    <row r="33" spans="1:7" ht="12">
      <c r="A33" s="20" t="s">
        <v>41</v>
      </c>
      <c r="B33" s="29">
        <v>0.09701271</v>
      </c>
      <c r="C33" s="13">
        <v>0.06100049</v>
      </c>
      <c r="D33" s="13">
        <v>0.0851874</v>
      </c>
      <c r="E33" s="13">
        <v>0.06474707</v>
      </c>
      <c r="F33" s="25">
        <v>0.05903478</v>
      </c>
      <c r="G33" s="35">
        <v>0.0726655</v>
      </c>
    </row>
    <row r="34" spans="1:7" ht="12">
      <c r="A34" s="21" t="s">
        <v>42</v>
      </c>
      <c r="B34" s="31">
        <v>0.001015002</v>
      </c>
      <c r="C34" s="15">
        <v>0.007304612</v>
      </c>
      <c r="D34" s="15">
        <v>0.006992069</v>
      </c>
      <c r="E34" s="15">
        <v>0.00914793</v>
      </c>
      <c r="F34" s="27">
        <v>-0.02198122</v>
      </c>
      <c r="G34" s="37">
        <v>0.002856137</v>
      </c>
    </row>
    <row r="35" spans="1:7" ht="12.75" thickBot="1">
      <c r="A35" s="22" t="s">
        <v>43</v>
      </c>
      <c r="B35" s="32">
        <v>0.0007006336</v>
      </c>
      <c r="C35" s="16">
        <v>0.001466737</v>
      </c>
      <c r="D35" s="16">
        <v>-0.002572344</v>
      </c>
      <c r="E35" s="16">
        <v>-0.003274754</v>
      </c>
      <c r="F35" s="28">
        <v>-0.0011238</v>
      </c>
      <c r="G35" s="38">
        <v>-0.001102629</v>
      </c>
    </row>
    <row r="36" spans="1:7" ht="12">
      <c r="A36" s="4" t="s">
        <v>44</v>
      </c>
      <c r="B36" s="3">
        <v>24.99085</v>
      </c>
      <c r="C36" s="3">
        <v>24.97864</v>
      </c>
      <c r="D36" s="3">
        <v>24.97559</v>
      </c>
      <c r="E36" s="3">
        <v>24.96338</v>
      </c>
      <c r="F36" s="3">
        <v>24.95728</v>
      </c>
      <c r="G36" s="3"/>
    </row>
    <row r="37" spans="1:6" ht="12">
      <c r="A37" s="4" t="s">
        <v>45</v>
      </c>
      <c r="B37" s="2">
        <v>-0.3504435</v>
      </c>
      <c r="C37" s="2">
        <v>-0.3143311</v>
      </c>
      <c r="D37" s="2">
        <v>-0.3005982</v>
      </c>
      <c r="E37" s="2">
        <v>-0.2894084</v>
      </c>
      <c r="F37" s="2">
        <v>-0.2716065</v>
      </c>
    </row>
    <row r="38" spans="1:7" ht="12">
      <c r="A38" s="4" t="s">
        <v>53</v>
      </c>
      <c r="B38" s="2">
        <v>-8.810603E-05</v>
      </c>
      <c r="C38" s="2">
        <v>0.000198324</v>
      </c>
      <c r="D38" s="2">
        <v>-0.0001042756</v>
      </c>
      <c r="E38" s="2">
        <v>7.818408E-05</v>
      </c>
      <c r="F38" s="2">
        <v>-0.0002145279</v>
      </c>
      <c r="G38" s="2">
        <v>0.0002507891</v>
      </c>
    </row>
    <row r="39" spans="1:7" ht="12.75" thickBot="1">
      <c r="A39" s="4" t="s">
        <v>54</v>
      </c>
      <c r="B39" s="2">
        <v>5.98886E-05</v>
      </c>
      <c r="C39" s="2">
        <v>-3.219696E-05</v>
      </c>
      <c r="D39" s="2">
        <v>3.583584E-05</v>
      </c>
      <c r="E39" s="2">
        <v>-1.900912E-05</v>
      </c>
      <c r="F39" s="2">
        <v>-3.803673E-05</v>
      </c>
      <c r="G39" s="2">
        <v>0.0007190485</v>
      </c>
    </row>
    <row r="40" spans="2:7" ht="12.75" thickBot="1">
      <c r="B40" s="7" t="s">
        <v>46</v>
      </c>
      <c r="C40" s="18">
        <v>-0.003758</v>
      </c>
      <c r="D40" s="17" t="s">
        <v>47</v>
      </c>
      <c r="E40" s="18">
        <v>3.116614</v>
      </c>
      <c r="F40" s="17" t="s">
        <v>48</v>
      </c>
      <c r="G40" s="8">
        <v>55.09044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8.28125" style="0" bestFit="1" customWidth="1"/>
    <col min="6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0.002259</v>
      </c>
      <c r="C4">
        <v>0.003759</v>
      </c>
      <c r="D4">
        <v>0.003758</v>
      </c>
      <c r="E4">
        <v>0.003758</v>
      </c>
      <c r="F4">
        <v>0.002086</v>
      </c>
      <c r="G4">
        <v>0.011713</v>
      </c>
    </row>
    <row r="5" spans="1:7" ht="12.75">
      <c r="A5" t="s">
        <v>13</v>
      </c>
      <c r="B5">
        <v>3.454768</v>
      </c>
      <c r="C5">
        <v>1.087039</v>
      </c>
      <c r="D5">
        <v>-0.777357</v>
      </c>
      <c r="E5">
        <v>-1.374825</v>
      </c>
      <c r="F5">
        <v>-1.81091</v>
      </c>
      <c r="G5">
        <v>7.535683</v>
      </c>
    </row>
    <row r="6" spans="1:7" ht="12.75">
      <c r="A6" t="s">
        <v>14</v>
      </c>
      <c r="B6" s="50">
        <v>52.07049</v>
      </c>
      <c r="C6" s="50">
        <v>-116.7023</v>
      </c>
      <c r="D6" s="50">
        <v>61.30581</v>
      </c>
      <c r="E6" s="50">
        <v>-45.95989</v>
      </c>
      <c r="F6" s="50">
        <v>126.2739</v>
      </c>
      <c r="G6" s="50">
        <v>0.001916163</v>
      </c>
    </row>
    <row r="7" spans="1:7" ht="12.75">
      <c r="A7" t="s">
        <v>15</v>
      </c>
      <c r="B7" s="50">
        <v>10000</v>
      </c>
      <c r="C7" s="50">
        <v>10000</v>
      </c>
      <c r="D7" s="50">
        <v>10000</v>
      </c>
      <c r="E7" s="50">
        <v>10000</v>
      </c>
      <c r="F7" s="50">
        <v>10000</v>
      </c>
      <c r="G7" s="50">
        <v>10000</v>
      </c>
    </row>
    <row r="8" spans="1:7" ht="12.75">
      <c r="A8" t="s">
        <v>16</v>
      </c>
      <c r="B8" s="50">
        <v>1.298285</v>
      </c>
      <c r="C8" s="50">
        <v>-0.6109259</v>
      </c>
      <c r="D8" s="50">
        <v>-0.69135</v>
      </c>
      <c r="E8" s="50">
        <v>1.265559</v>
      </c>
      <c r="F8" s="50">
        <v>-0.3056412</v>
      </c>
      <c r="G8" s="50">
        <v>0.1380496</v>
      </c>
    </row>
    <row r="9" spans="1:7" ht="12.75">
      <c r="A9" t="s">
        <v>17</v>
      </c>
      <c r="B9" s="50">
        <v>0.2628177</v>
      </c>
      <c r="C9" s="50">
        <v>0.5376169</v>
      </c>
      <c r="D9" s="50">
        <v>-0.2047712</v>
      </c>
      <c r="E9" s="50">
        <v>-0.5167143</v>
      </c>
      <c r="F9" s="50">
        <v>-0.8779701</v>
      </c>
      <c r="G9" s="50">
        <v>-0.1234461</v>
      </c>
    </row>
    <row r="10" spans="1:7" ht="12.75">
      <c r="A10" t="s">
        <v>18</v>
      </c>
      <c r="B10" s="50">
        <v>0.7662073</v>
      </c>
      <c r="C10" s="50">
        <v>0.6191004</v>
      </c>
      <c r="D10" s="50">
        <v>0.4511509</v>
      </c>
      <c r="E10" s="50">
        <v>-0.2585831</v>
      </c>
      <c r="F10" s="50">
        <v>-0.7450047</v>
      </c>
      <c r="G10" s="50">
        <v>0.2066015</v>
      </c>
    </row>
    <row r="11" spans="1:7" ht="12.75">
      <c r="A11" t="s">
        <v>19</v>
      </c>
      <c r="B11" s="50">
        <v>2.227829</v>
      </c>
      <c r="C11" s="50">
        <v>1.59811</v>
      </c>
      <c r="D11" s="50">
        <v>2.174984</v>
      </c>
      <c r="E11" s="50">
        <v>1.889902</v>
      </c>
      <c r="F11" s="50">
        <v>12.95358</v>
      </c>
      <c r="G11" s="50">
        <v>3.414763</v>
      </c>
    </row>
    <row r="12" spans="1:7" ht="12.75">
      <c r="A12" t="s">
        <v>20</v>
      </c>
      <c r="B12" s="50">
        <v>0.2690711</v>
      </c>
      <c r="C12" s="50">
        <v>0.2722856</v>
      </c>
      <c r="D12" s="50">
        <v>-0.04521107</v>
      </c>
      <c r="E12" s="50">
        <v>-0.03530516</v>
      </c>
      <c r="F12" s="50">
        <v>-0.3294607</v>
      </c>
      <c r="G12" s="50">
        <v>0.04105781</v>
      </c>
    </row>
    <row r="13" spans="1:7" ht="12.75">
      <c r="A13" t="s">
        <v>21</v>
      </c>
      <c r="B13" s="50">
        <v>0.1116778</v>
      </c>
      <c r="C13" s="50">
        <v>0.05358666</v>
      </c>
      <c r="D13" s="50">
        <v>0.0668176</v>
      </c>
      <c r="E13" s="50">
        <v>-0.1064998</v>
      </c>
      <c r="F13" s="50">
        <v>0.03716994</v>
      </c>
      <c r="G13" s="50">
        <v>0.02446446</v>
      </c>
    </row>
    <row r="14" spans="1:7" ht="12.75">
      <c r="A14" t="s">
        <v>22</v>
      </c>
      <c r="B14" s="50">
        <v>-0.02864251</v>
      </c>
      <c r="C14" s="50">
        <v>0.03980689</v>
      </c>
      <c r="D14" s="50">
        <v>0.05115741</v>
      </c>
      <c r="E14" s="50">
        <v>-0.02777603</v>
      </c>
      <c r="F14" s="50">
        <v>-0.00882635</v>
      </c>
      <c r="G14" s="50">
        <v>0.009884168</v>
      </c>
    </row>
    <row r="15" spans="1:7" ht="12.75">
      <c r="A15" t="s">
        <v>23</v>
      </c>
      <c r="B15" s="50">
        <v>-0.3763854</v>
      </c>
      <c r="C15" s="50">
        <v>-0.1079061</v>
      </c>
      <c r="D15" s="50">
        <v>-0.08127708</v>
      </c>
      <c r="E15" s="50">
        <v>-0.08276135</v>
      </c>
      <c r="F15" s="50">
        <v>-0.3558627</v>
      </c>
      <c r="G15" s="50">
        <v>-0.1673861</v>
      </c>
    </row>
    <row r="16" spans="1:7" ht="12.75">
      <c r="A16" t="s">
        <v>24</v>
      </c>
      <c r="B16" s="50">
        <v>0.0188798</v>
      </c>
      <c r="C16" s="50">
        <v>0.006686574</v>
      </c>
      <c r="D16" s="50">
        <v>-0.02133854</v>
      </c>
      <c r="E16" s="50">
        <v>-0.0155572</v>
      </c>
      <c r="F16" s="50">
        <v>-0.05080162</v>
      </c>
      <c r="G16" s="50">
        <v>-0.01132234</v>
      </c>
    </row>
    <row r="17" spans="1:7" ht="12.75">
      <c r="A17" t="s">
        <v>25</v>
      </c>
      <c r="B17" s="50">
        <v>-0.009006423</v>
      </c>
      <c r="C17" s="50">
        <v>-0.02358056</v>
      </c>
      <c r="D17" s="50">
        <v>-0.01380261</v>
      </c>
      <c r="E17" s="50">
        <v>0.000558508</v>
      </c>
      <c r="F17" s="50">
        <v>-0.006377975</v>
      </c>
      <c r="G17" s="50">
        <v>-0.01101439</v>
      </c>
    </row>
    <row r="18" spans="1:7" ht="12.75">
      <c r="A18" t="s">
        <v>26</v>
      </c>
      <c r="B18" s="50">
        <v>-0.001735687</v>
      </c>
      <c r="C18" s="50">
        <v>0.05304644</v>
      </c>
      <c r="D18" s="50">
        <v>0.01511008</v>
      </c>
      <c r="E18" s="50">
        <v>0.04721605</v>
      </c>
      <c r="F18" s="50">
        <v>-0.02464388</v>
      </c>
      <c r="G18" s="50">
        <v>0.02422026</v>
      </c>
    </row>
    <row r="19" spans="1:7" ht="12.75">
      <c r="A19" t="s">
        <v>27</v>
      </c>
      <c r="B19" s="50">
        <v>-0.2085782</v>
      </c>
      <c r="C19" s="50">
        <v>-0.1938495</v>
      </c>
      <c r="D19" s="50">
        <v>-0.2063208</v>
      </c>
      <c r="E19" s="50">
        <v>-0.2003924</v>
      </c>
      <c r="F19" s="50">
        <v>-0.1420867</v>
      </c>
      <c r="G19" s="50">
        <v>-0.1936407</v>
      </c>
    </row>
    <row r="20" spans="1:7" ht="12.75">
      <c r="A20" t="s">
        <v>28</v>
      </c>
      <c r="B20" s="50">
        <v>-0.002273676</v>
      </c>
      <c r="C20" s="50">
        <v>-0.005091379</v>
      </c>
      <c r="D20" s="50">
        <v>0.001170829</v>
      </c>
      <c r="E20" s="50">
        <v>0.003556746</v>
      </c>
      <c r="F20" s="50">
        <v>0.001302613</v>
      </c>
      <c r="G20" s="50">
        <v>-0.0002425719</v>
      </c>
    </row>
    <row r="21" spans="1:7" ht="12.75">
      <c r="A21" t="s">
        <v>29</v>
      </c>
      <c r="B21" s="50">
        <v>-34.87048</v>
      </c>
      <c r="C21" s="50">
        <v>18.68575</v>
      </c>
      <c r="D21" s="50">
        <v>-21.17527</v>
      </c>
      <c r="E21" s="50">
        <v>11.30829</v>
      </c>
      <c r="F21" s="50">
        <v>21.9175</v>
      </c>
      <c r="G21" s="50">
        <v>0.007811495</v>
      </c>
    </row>
    <row r="22" spans="1:7" ht="12.75">
      <c r="A22" t="s">
        <v>30</v>
      </c>
      <c r="B22" s="50">
        <v>69.09646</v>
      </c>
      <c r="C22" s="50">
        <v>21.74082</v>
      </c>
      <c r="D22" s="50">
        <v>-15.54715</v>
      </c>
      <c r="E22" s="50">
        <v>-27.49657</v>
      </c>
      <c r="F22" s="50">
        <v>-36.21835</v>
      </c>
      <c r="G22" s="50">
        <v>0</v>
      </c>
    </row>
    <row r="23" spans="1:7" ht="12.75">
      <c r="A23" t="s">
        <v>31</v>
      </c>
      <c r="B23" s="50">
        <v>-1.446955</v>
      </c>
      <c r="C23" s="50">
        <v>-1.475186</v>
      </c>
      <c r="D23" s="50">
        <v>-1.817294</v>
      </c>
      <c r="E23" s="50">
        <v>-0.5073793</v>
      </c>
      <c r="F23" s="50">
        <v>3.164324</v>
      </c>
      <c r="G23" s="50">
        <v>-0.7009197</v>
      </c>
    </row>
    <row r="24" spans="1:7" ht="12.75">
      <c r="A24" t="s">
        <v>32</v>
      </c>
      <c r="B24" s="50">
        <v>2.373578</v>
      </c>
      <c r="C24" s="50">
        <v>4.032111</v>
      </c>
      <c r="D24" s="50">
        <v>4.607718</v>
      </c>
      <c r="E24" s="50">
        <v>4.651516</v>
      </c>
      <c r="F24" s="50">
        <v>5.962344</v>
      </c>
      <c r="G24" s="50">
        <v>4.337608</v>
      </c>
    </row>
    <row r="25" spans="1:7" ht="12.75">
      <c r="A25" t="s">
        <v>33</v>
      </c>
      <c r="B25" s="50">
        <v>-0.02433705</v>
      </c>
      <c r="C25" s="50">
        <v>-0.3647379</v>
      </c>
      <c r="D25" s="50">
        <v>-0.397648</v>
      </c>
      <c r="E25" s="50">
        <v>0.1295573</v>
      </c>
      <c r="F25" s="50">
        <v>-1.689077</v>
      </c>
      <c r="G25" s="50">
        <v>-0.3813813</v>
      </c>
    </row>
    <row r="26" spans="1:7" ht="12.75">
      <c r="A26" t="s">
        <v>34</v>
      </c>
      <c r="B26" s="50">
        <v>0.2846451</v>
      </c>
      <c r="C26" s="50">
        <v>-0.3141438</v>
      </c>
      <c r="D26" s="50">
        <v>-0.5193985</v>
      </c>
      <c r="E26" s="50">
        <v>-0.3815322</v>
      </c>
      <c r="F26" s="50">
        <v>1.378103</v>
      </c>
      <c r="G26" s="50">
        <v>-0.06717779</v>
      </c>
    </row>
    <row r="27" spans="1:7" ht="12.75">
      <c r="A27" t="s">
        <v>35</v>
      </c>
      <c r="B27" s="50">
        <v>0.3508657</v>
      </c>
      <c r="C27" s="50">
        <v>-0.2230132</v>
      </c>
      <c r="D27" s="50">
        <v>-0.009906414</v>
      </c>
      <c r="E27" s="50">
        <v>-0.1035784</v>
      </c>
      <c r="F27" s="50">
        <v>0.5300027</v>
      </c>
      <c r="G27" s="50">
        <v>0.04054708</v>
      </c>
    </row>
    <row r="28" spans="1:7" ht="12.75">
      <c r="A28" t="s">
        <v>36</v>
      </c>
      <c r="B28" s="50">
        <v>0.01619931</v>
      </c>
      <c r="C28" s="50">
        <v>0.3972405</v>
      </c>
      <c r="D28" s="50">
        <v>0.3611647</v>
      </c>
      <c r="E28" s="50">
        <v>0.5795844</v>
      </c>
      <c r="F28" s="50">
        <v>0.5197132</v>
      </c>
      <c r="G28" s="50">
        <v>0.3936927</v>
      </c>
    </row>
    <row r="29" spans="1:7" ht="12.75">
      <c r="A29" t="s">
        <v>37</v>
      </c>
      <c r="B29" s="50">
        <v>0.1132298</v>
      </c>
      <c r="C29" s="50">
        <v>0.04155062</v>
      </c>
      <c r="D29" s="50">
        <v>-0.01143598</v>
      </c>
      <c r="E29" s="50">
        <v>-0.05947033</v>
      </c>
      <c r="F29" s="50">
        <v>-0.09597266</v>
      </c>
      <c r="G29" s="50">
        <v>-0.003506492</v>
      </c>
    </row>
    <row r="30" spans="1:7" ht="12.75">
      <c r="A30" t="s">
        <v>38</v>
      </c>
      <c r="B30" s="50">
        <v>0.04493002</v>
      </c>
      <c r="C30" s="50">
        <v>-0.01107211</v>
      </c>
      <c r="D30" s="50">
        <v>0.001548196</v>
      </c>
      <c r="E30" s="50">
        <v>0.0475225</v>
      </c>
      <c r="F30" s="50">
        <v>0.2782187</v>
      </c>
      <c r="G30" s="50">
        <v>0.05279926</v>
      </c>
    </row>
    <row r="31" spans="1:7" ht="12.75">
      <c r="A31" t="s">
        <v>39</v>
      </c>
      <c r="B31" s="50">
        <v>0.06916216</v>
      </c>
      <c r="C31" s="50">
        <v>0.04908873</v>
      </c>
      <c r="D31" s="50">
        <v>0.02899041</v>
      </c>
      <c r="E31" s="50">
        <v>-0.00692313</v>
      </c>
      <c r="F31" s="50">
        <v>0.07354299</v>
      </c>
      <c r="G31" s="50">
        <v>0.03694523</v>
      </c>
    </row>
    <row r="32" spans="1:7" ht="12.75">
      <c r="A32" t="s">
        <v>40</v>
      </c>
      <c r="B32" s="50">
        <v>-0.002077242</v>
      </c>
      <c r="C32" s="50">
        <v>0.04802579</v>
      </c>
      <c r="D32" s="50">
        <v>0.04061473</v>
      </c>
      <c r="E32" s="50">
        <v>0.06820959</v>
      </c>
      <c r="F32" s="50">
        <v>0.05019439</v>
      </c>
      <c r="G32" s="50">
        <v>0.04414408</v>
      </c>
    </row>
    <row r="33" spans="1:7" ht="12.75">
      <c r="A33" t="s">
        <v>41</v>
      </c>
      <c r="B33" s="50">
        <v>0.09701271</v>
      </c>
      <c r="C33" s="50">
        <v>0.06100049</v>
      </c>
      <c r="D33" s="50">
        <v>0.0851874</v>
      </c>
      <c r="E33" s="50">
        <v>0.06474707</v>
      </c>
      <c r="F33" s="50">
        <v>0.05903478</v>
      </c>
      <c r="G33" s="50">
        <v>0.0726655</v>
      </c>
    </row>
    <row r="34" spans="1:7" ht="12.75">
      <c r="A34" t="s">
        <v>42</v>
      </c>
      <c r="B34" s="50">
        <v>0.001015002</v>
      </c>
      <c r="C34" s="50">
        <v>0.007304612</v>
      </c>
      <c r="D34" s="50">
        <v>0.006992069</v>
      </c>
      <c r="E34" s="50">
        <v>0.00914793</v>
      </c>
      <c r="F34" s="50">
        <v>-0.02198122</v>
      </c>
      <c r="G34" s="50">
        <v>0.002856137</v>
      </c>
    </row>
    <row r="35" spans="1:7" ht="12.75">
      <c r="A35" t="s">
        <v>43</v>
      </c>
      <c r="B35" s="50">
        <v>0.0007006336</v>
      </c>
      <c r="C35" s="50">
        <v>0.001466737</v>
      </c>
      <c r="D35" s="50">
        <v>-0.002572344</v>
      </c>
      <c r="E35" s="50">
        <v>-0.003274754</v>
      </c>
      <c r="F35" s="50">
        <v>-0.0011238</v>
      </c>
      <c r="G35" s="50">
        <v>-0.001102629</v>
      </c>
    </row>
    <row r="36" spans="1:6" ht="12.75">
      <c r="A36" t="s">
        <v>44</v>
      </c>
      <c r="B36" s="50">
        <v>24.99085</v>
      </c>
      <c r="C36" s="50">
        <v>24.97864</v>
      </c>
      <c r="D36" s="50">
        <v>24.97559</v>
      </c>
      <c r="E36" s="50">
        <v>24.96338</v>
      </c>
      <c r="F36" s="50">
        <v>24.95728</v>
      </c>
    </row>
    <row r="37" spans="1:6" ht="12.75">
      <c r="A37" t="s">
        <v>45</v>
      </c>
      <c r="B37" s="50">
        <v>-0.3504435</v>
      </c>
      <c r="C37" s="50">
        <v>-0.3143311</v>
      </c>
      <c r="D37" s="50">
        <v>-0.3005982</v>
      </c>
      <c r="E37" s="50">
        <v>-0.2894084</v>
      </c>
      <c r="F37" s="50">
        <v>-0.2716065</v>
      </c>
    </row>
    <row r="38" spans="1:7" ht="12.75">
      <c r="A38" t="s">
        <v>55</v>
      </c>
      <c r="B38" s="50">
        <v>-8.810603E-05</v>
      </c>
      <c r="C38" s="50">
        <v>0.000198324</v>
      </c>
      <c r="D38" s="50">
        <v>-0.0001042756</v>
      </c>
      <c r="E38" s="50">
        <v>7.818408E-05</v>
      </c>
      <c r="F38" s="50">
        <v>-0.0002145279</v>
      </c>
      <c r="G38" s="50">
        <v>0.0002507891</v>
      </c>
    </row>
    <row r="39" spans="1:7" ht="12.75">
      <c r="A39" t="s">
        <v>56</v>
      </c>
      <c r="B39" s="50">
        <v>5.98886E-05</v>
      </c>
      <c r="C39" s="50">
        <v>-3.219696E-05</v>
      </c>
      <c r="D39" s="50">
        <v>3.583584E-05</v>
      </c>
      <c r="E39" s="50">
        <v>-1.900912E-05</v>
      </c>
      <c r="F39" s="50">
        <v>-3.803673E-05</v>
      </c>
      <c r="G39" s="50">
        <v>0.0007190485</v>
      </c>
    </row>
    <row r="40" spans="2:7" ht="12.75">
      <c r="B40" t="s">
        <v>46</v>
      </c>
      <c r="C40">
        <v>-0.003758</v>
      </c>
      <c r="D40" t="s">
        <v>47</v>
      </c>
      <c r="E40">
        <v>3.116614</v>
      </c>
      <c r="F40" t="s">
        <v>48</v>
      </c>
      <c r="G40">
        <v>55.09044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-8.810602399227899E-05</v>
      </c>
      <c r="C50">
        <f>-0.017/(C7*C7+C22*C22)*(C21*C22+C6*C7)</f>
        <v>0.0001983239111961038</v>
      </c>
      <c r="D50">
        <f>-0.017/(D7*D7+D22*D22)*(D21*D22+D6*D7)</f>
        <v>-0.00010427559151825571</v>
      </c>
      <c r="E50">
        <f>-0.017/(E7*E7+E22*E22)*(E21*E22+E6*E7)</f>
        <v>7.818408154225453E-05</v>
      </c>
      <c r="F50">
        <f>-0.017/(F7*F7+F22*F22)*(F21*F22+F6*F7)</f>
        <v>-0.00021452786722356464</v>
      </c>
      <c r="G50">
        <f>(B50*B$4+C50*C$4+D50*D$4+E50*E$4+F50*F$4)/SUM(B$4:F$4)</f>
        <v>5.832576628858092E-08</v>
      </c>
    </row>
    <row r="51" spans="1:7" ht="12.75">
      <c r="A51" t="s">
        <v>59</v>
      </c>
      <c r="B51">
        <f>-0.017/(B7*B7+B22*B22)*(B21*B7-B6*B22)</f>
        <v>5.988859743625415E-05</v>
      </c>
      <c r="C51">
        <f>-0.017/(C7*C7+C22*C22)*(C21*C7-C6*C22)</f>
        <v>-3.219694744550105E-05</v>
      </c>
      <c r="D51">
        <f>-0.017/(D7*D7+D22*D22)*(D21*D7-D6*D22)</f>
        <v>3.58358401737327E-05</v>
      </c>
      <c r="E51">
        <f>-0.017/(E7*E7+E22*E22)*(E21*E7-E6*E22)</f>
        <v>-1.900911359289877E-05</v>
      </c>
      <c r="F51">
        <f>-0.017/(F7*F7+F22*F22)*(F21*F7-F6*F22)</f>
        <v>-3.803673453798566E-05</v>
      </c>
      <c r="G51">
        <f>(B51*B$4+C51*C$4+D51*D$4+E51*E$4+F51*F$4)/SUM(B$4:F$4)</f>
        <v>-1.184234055444618E-07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9999.996737573663</v>
      </c>
      <c r="C62">
        <f>C7+(2/0.017)*(C8*C50-C23*C51)</f>
        <v>9999.98015791764</v>
      </c>
      <c r="D62">
        <f>D7+(2/0.017)*(D8*D50-D23*D51)</f>
        <v>10000.016142963239</v>
      </c>
      <c r="E62">
        <f>E7+(2/0.017)*(E8*E50-E23*E51)</f>
        <v>10000.01050608674</v>
      </c>
      <c r="F62">
        <f>F7+(2/0.017)*(F8*F50-F23*F51)</f>
        <v>10000.021874012558</v>
      </c>
    </row>
    <row r="63" spans="1:6" ht="12.75">
      <c r="A63" t="s">
        <v>67</v>
      </c>
      <c r="B63">
        <f>B8+(3/0.017)*(B9*B50-B24*B51)</f>
        <v>1.2691133388398803</v>
      </c>
      <c r="C63">
        <f>C8+(3/0.017)*(C9*C50-C24*C51)</f>
        <v>-0.5692004966539027</v>
      </c>
      <c r="D63">
        <f>D8+(3/0.017)*(D9*D50-D24*D51)</f>
        <v>-0.7167209660837167</v>
      </c>
      <c r="E63">
        <f>E8+(3/0.017)*(E9*E50-E24*E51)</f>
        <v>1.274033534657283</v>
      </c>
      <c r="F63">
        <f>F8+(3/0.017)*(F9*F50-F24*F51)</f>
        <v>-0.232381703119198</v>
      </c>
    </row>
    <row r="64" spans="1:6" ht="12.75">
      <c r="A64" t="s">
        <v>68</v>
      </c>
      <c r="B64">
        <f>B9+(4/0.017)*(B10*B50-B25*B51)</f>
        <v>0.24727653130197097</v>
      </c>
      <c r="C64">
        <f>C9+(4/0.017)*(C10*C50-C25*C51)</f>
        <v>0.5637437154713858</v>
      </c>
      <c r="D64">
        <f>D9+(4/0.017)*(D10*D50-D25*D51)</f>
        <v>-0.2124874298324915</v>
      </c>
      <c r="E64">
        <f>E9+(4/0.017)*(E10*E50-E25*E51)</f>
        <v>-0.5208917853513787</v>
      </c>
      <c r="F64">
        <f>F9+(4/0.017)*(F10*F50-F25*F51)</f>
        <v>-0.8554813244942789</v>
      </c>
    </row>
    <row r="65" spans="1:6" ht="12.75">
      <c r="A65" t="s">
        <v>69</v>
      </c>
      <c r="B65">
        <f>B10+(5/0.017)*(B11*B50-B26*B51)</f>
        <v>0.7034625496674126</v>
      </c>
      <c r="C65">
        <f>C10+(5/0.017)*(C11*C50-C26*C51)</f>
        <v>0.7093442100890222</v>
      </c>
      <c r="D65">
        <f>D10+(5/0.017)*(D11*D50-D26*D51)</f>
        <v>0.3899201172028631</v>
      </c>
      <c r="E65">
        <f>E10+(5/0.017)*(E11*E50-E26*E51)</f>
        <v>-0.21725731672184667</v>
      </c>
      <c r="F65">
        <f>F10+(5/0.017)*(F11*F50-F26*F51)</f>
        <v>-1.5469121565684767</v>
      </c>
    </row>
    <row r="66" spans="1:6" ht="12.75">
      <c r="A66" t="s">
        <v>70</v>
      </c>
      <c r="B66">
        <f>B11+(6/0.017)*(B12*B50-B27*B51)</f>
        <v>2.212045597839864</v>
      </c>
      <c r="C66">
        <f>C11+(6/0.017)*(C12*C50-C27*C51)</f>
        <v>1.6146348473674086</v>
      </c>
      <c r="D66">
        <f>D11+(6/0.017)*(D12*D50-D27*D51)</f>
        <v>2.1767732055539604</v>
      </c>
      <c r="E66">
        <f>E11+(6/0.017)*(E12*E50-E27*E51)</f>
        <v>1.8882328582071741</v>
      </c>
      <c r="F66">
        <f>F11+(6/0.017)*(F12*F50-F27*F51)</f>
        <v>12.985640496462105</v>
      </c>
    </row>
    <row r="67" spans="1:6" ht="12.75">
      <c r="A67" t="s">
        <v>71</v>
      </c>
      <c r="B67">
        <f>B12+(7/0.017)*(B13*B50-B28*B51)</f>
        <v>0.26462007140171884</v>
      </c>
      <c r="C67">
        <f>C12+(7/0.017)*(C13*C50-C28*C51)</f>
        <v>0.2819280783827072</v>
      </c>
      <c r="D67">
        <f>D12+(7/0.017)*(D13*D50-D28*D51)</f>
        <v>-0.05340934038858648</v>
      </c>
      <c r="E67">
        <f>E12+(7/0.017)*(E13*E50-E28*E51)</f>
        <v>-0.03419718490930189</v>
      </c>
      <c r="F67">
        <f>F12+(7/0.017)*(F13*F50-F28*F51)</f>
        <v>-0.3246042626177168</v>
      </c>
    </row>
    <row r="68" spans="1:6" ht="12.75">
      <c r="A68" t="s">
        <v>72</v>
      </c>
      <c r="B68">
        <f>B13+(8/0.017)*(B14*B50-B29*B51)</f>
        <v>0.10967422530036307</v>
      </c>
      <c r="C68">
        <f>C13+(8/0.017)*(C14*C50-C29*C51)</f>
        <v>0.057931347645092265</v>
      </c>
      <c r="D68">
        <f>D13+(8/0.017)*(D14*D50-D29*D51)</f>
        <v>0.0645001170650438</v>
      </c>
      <c r="E68">
        <f>E13+(8/0.017)*(E14*E50-E29*E51)</f>
        <v>-0.10805373960132579</v>
      </c>
      <c r="F68">
        <f>F13+(8/0.017)*(F14*F50-F29*F51)</f>
        <v>0.036343121858609106</v>
      </c>
    </row>
    <row r="69" spans="1:6" ht="12.75">
      <c r="A69" t="s">
        <v>73</v>
      </c>
      <c r="B69">
        <f>B14+(9/0.017)*(B15*B50-B30*B51)</f>
        <v>-0.012510790775326703</v>
      </c>
      <c r="C69">
        <f>C14+(9/0.017)*(C15*C50-C30*C51)</f>
        <v>0.02828855873886539</v>
      </c>
      <c r="D69">
        <f>D14+(9/0.017)*(D15*D50-D30*D51)</f>
        <v>0.05561491660030393</v>
      </c>
      <c r="E69">
        <f>E14+(9/0.017)*(E15*E50-E30*E51)</f>
        <v>-0.030723402695650402</v>
      </c>
      <c r="F69">
        <f>F14+(9/0.017)*(F15*F50-F30*F51)</f>
        <v>0.037192766001023767</v>
      </c>
    </row>
    <row r="70" spans="1:6" ht="12.75">
      <c r="A70" t="s">
        <v>74</v>
      </c>
      <c r="B70">
        <f>B15+(10/0.017)*(B16*B50-B31*B51)</f>
        <v>-0.37980036992343014</v>
      </c>
      <c r="C70">
        <f>C15+(10/0.017)*(C16*C50-C31*C51)</f>
        <v>-0.10619632660696555</v>
      </c>
      <c r="D70">
        <f>D15+(10/0.017)*(D16*D50-D31*D51)</f>
        <v>-0.08057931930511472</v>
      </c>
      <c r="E70">
        <f>E15+(10/0.017)*(E16*E50-E31*E51)</f>
        <v>-0.08355424879879857</v>
      </c>
      <c r="F70">
        <f>F15+(10/0.017)*(F16*F50-F31*F51)</f>
        <v>-0.3478064068365519</v>
      </c>
    </row>
    <row r="71" spans="1:6" ht="12.75">
      <c r="A71" t="s">
        <v>75</v>
      </c>
      <c r="B71">
        <f>B16+(11/0.017)*(B17*B50-B32*B51)</f>
        <v>0.01947375032583654</v>
      </c>
      <c r="C71">
        <f>C16+(11/0.017)*(C17*C50-C32*C51)</f>
        <v>0.004661082496582765</v>
      </c>
      <c r="D71">
        <f>D16+(11/0.017)*(D17*D50-D32*D51)</f>
        <v>-0.021349014362239332</v>
      </c>
      <c r="E71">
        <f>E16+(11/0.017)*(E17*E50-E32*E51)</f>
        <v>-0.01468996628976826</v>
      </c>
      <c r="F71">
        <f>F16+(11/0.017)*(F17*F50-F32*F51)</f>
        <v>-0.048680895018912075</v>
      </c>
    </row>
    <row r="72" spans="1:6" ht="12.75">
      <c r="A72" t="s">
        <v>76</v>
      </c>
      <c r="B72">
        <f>B17+(12/0.017)*(B18*B50-B33*B51)</f>
        <v>-0.01299962110935881</v>
      </c>
      <c r="C72">
        <f>C17+(12/0.017)*(C18*C50-C33*C51)</f>
        <v>-0.014768037393052288</v>
      </c>
      <c r="D72">
        <f>D17+(12/0.017)*(D18*D50-D33*D51)</f>
        <v>-0.017069697939602824</v>
      </c>
      <c r="E72">
        <f>E17+(12/0.017)*(E18*E50-E33*E51)</f>
        <v>0.004033092408287436</v>
      </c>
      <c r="F72">
        <f>F17+(12/0.017)*(F18*F50-F33*F51)</f>
        <v>-0.0010610649257304624</v>
      </c>
    </row>
    <row r="73" spans="1:6" ht="12.75">
      <c r="A73" t="s">
        <v>77</v>
      </c>
      <c r="B73">
        <f>B18+(13/0.017)*(B19*B50-B34*B51)</f>
        <v>0.012270825647928694</v>
      </c>
      <c r="C73">
        <f>C18+(13/0.017)*(C19*C50-C34*C51)</f>
        <v>0.023827177494614153</v>
      </c>
      <c r="D73">
        <f>D18+(13/0.017)*(D19*D50-D34*D51)</f>
        <v>0.03137052343173978</v>
      </c>
      <c r="E73">
        <f>E18+(13/0.017)*(E19*E50-E34*E51)</f>
        <v>0.03536800164000021</v>
      </c>
      <c r="F73">
        <f>F18+(13/0.017)*(F19*F50-F34*F51)</f>
        <v>-0.0019738201491556334</v>
      </c>
    </row>
    <row r="74" spans="1:6" ht="12.75">
      <c r="A74" t="s">
        <v>78</v>
      </c>
      <c r="B74">
        <f>B19+(14/0.017)*(B20*B50-B35*B51)</f>
        <v>-0.20844778210351744</v>
      </c>
      <c r="C74">
        <f>C19+(14/0.017)*(C20*C50-C35*C51)</f>
        <v>-0.1946421616703405</v>
      </c>
      <c r="D74">
        <f>D19+(14/0.017)*(D20*D50-D35*D51)</f>
        <v>-0.20634542911136483</v>
      </c>
      <c r="E74">
        <f>E19+(14/0.017)*(E20*E50-E35*E51)</f>
        <v>-0.2002146570306353</v>
      </c>
      <c r="F74">
        <f>F19+(14/0.017)*(F20*F50-F35*F51)</f>
        <v>-0.1423520349761024</v>
      </c>
    </row>
    <row r="75" spans="1:6" ht="12.75">
      <c r="A75" t="s">
        <v>79</v>
      </c>
      <c r="B75" s="50">
        <f>B20</f>
        <v>-0.002273676</v>
      </c>
      <c r="C75" s="50">
        <f>C20</f>
        <v>-0.005091379</v>
      </c>
      <c r="D75" s="50">
        <f>D20</f>
        <v>0.001170829</v>
      </c>
      <c r="E75" s="50">
        <f>E20</f>
        <v>0.003556746</v>
      </c>
      <c r="F75" s="50">
        <f>F20</f>
        <v>0.001302613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69.12060563760802</v>
      </c>
      <c r="C82">
        <f>C22+(2/0.017)*(C8*C51+C23*C50)</f>
        <v>21.708714740215726</v>
      </c>
      <c r="D82">
        <f>D22+(2/0.017)*(D8*D51+D23*D50)</f>
        <v>-15.52777067074018</v>
      </c>
      <c r="E82">
        <f>E22+(2/0.017)*(E8*E51+E23*E50)</f>
        <v>-27.504067192865126</v>
      </c>
      <c r="F82">
        <f>F22+(2/0.017)*(F8*F51+F23*F50)</f>
        <v>-36.29684530420425</v>
      </c>
    </row>
    <row r="83" spans="1:6" ht="12.75">
      <c r="A83" t="s">
        <v>82</v>
      </c>
      <c r="B83">
        <f>B23+(3/0.017)*(B9*B51+B24*B50)</f>
        <v>-1.4810820711966688</v>
      </c>
      <c r="C83">
        <f>C23+(3/0.017)*(C9*C51+C24*C50)</f>
        <v>-1.3371234586785201</v>
      </c>
      <c r="D83">
        <f>D23+(3/0.017)*(D9*D51+D24*D50)</f>
        <v>-1.903378235528476</v>
      </c>
      <c r="E83">
        <f>E23+(3/0.017)*(E9*E51+E24*E50)</f>
        <v>-0.4414681022830217</v>
      </c>
      <c r="F83">
        <f>F23+(3/0.017)*(F9*F51+F24*F50)</f>
        <v>2.9444956777034306</v>
      </c>
    </row>
    <row r="84" spans="1:6" ht="12.75">
      <c r="A84" t="s">
        <v>83</v>
      </c>
      <c r="B84">
        <f>B24+(4/0.017)*(B10*B51+B25*B50)</f>
        <v>2.384879487353793</v>
      </c>
      <c r="C84">
        <f>C24+(4/0.017)*(C10*C51+C25*C50)</f>
        <v>4.010400555310178</v>
      </c>
      <c r="D84">
        <f>D24+(4/0.017)*(D10*D51+D25*D50)</f>
        <v>4.621278553402985</v>
      </c>
      <c r="E84">
        <f>E24+(4/0.017)*(E10*E51+E25*E50)</f>
        <v>4.6550559421244</v>
      </c>
      <c r="F84">
        <f>F24+(4/0.017)*(F10*F51+F25*F50)</f>
        <v>6.054271442915254</v>
      </c>
    </row>
    <row r="85" spans="1:6" ht="12.75">
      <c r="A85" t="s">
        <v>84</v>
      </c>
      <c r="B85">
        <f>B25+(5/0.017)*(B11*B51+B26*B50)</f>
        <v>0.007528422390567058</v>
      </c>
      <c r="C85">
        <f>C25+(5/0.017)*(C11*C51+C26*C50)</f>
        <v>-0.398195691404746</v>
      </c>
      <c r="D85">
        <f>D25+(5/0.017)*(D11*D51+D26*D50)</f>
        <v>-0.35879418681599395</v>
      </c>
      <c r="E85">
        <f>E25+(5/0.017)*(E11*E51+E26*E50)</f>
        <v>0.11021756281375224</v>
      </c>
      <c r="F85">
        <f>F25+(5/0.017)*(F11*F51+F26*F50)</f>
        <v>-1.9209456415238106</v>
      </c>
    </row>
    <row r="86" spans="1:6" ht="12.75">
      <c r="A86" t="s">
        <v>85</v>
      </c>
      <c r="B86">
        <f>B26+(6/0.017)*(B12*B51+B27*B50)</f>
        <v>0.27942189141436313</v>
      </c>
      <c r="C86">
        <f>C26+(6/0.017)*(C12*C51+C27*C50)</f>
        <v>-0.3328481347855502</v>
      </c>
      <c r="D86">
        <f>D26+(6/0.017)*(D12*D51+D27*D50)</f>
        <v>-0.5196057398231513</v>
      </c>
      <c r="E86">
        <f>E26+(6/0.017)*(E12*E51+E27*E50)</f>
        <v>-0.3841535160969744</v>
      </c>
      <c r="F86">
        <f>F26+(6/0.017)*(F12*F51+F27*F50)</f>
        <v>1.3423963859998358</v>
      </c>
    </row>
    <row r="87" spans="1:6" ht="12.75">
      <c r="A87" t="s">
        <v>86</v>
      </c>
      <c r="B87">
        <f>B27+(7/0.017)*(B13*B51+B28*B50)</f>
        <v>0.3530319817693375</v>
      </c>
      <c r="C87">
        <f>C27+(7/0.017)*(C13*C51+C28*C50)</f>
        <v>-0.19128386238894873</v>
      </c>
      <c r="D87">
        <f>D27+(7/0.017)*(D13*D51+D28*D50)</f>
        <v>-0.02442778960325569</v>
      </c>
      <c r="E87">
        <f>E27+(7/0.017)*(E13*E51+E28*E50)</f>
        <v>-0.08408597732339543</v>
      </c>
      <c r="F87">
        <f>F27+(7/0.017)*(F13*F51+F28*F50)</f>
        <v>0.4835116698510855</v>
      </c>
    </row>
    <row r="88" spans="1:6" ht="12.75">
      <c r="A88" t="s">
        <v>87</v>
      </c>
      <c r="B88">
        <f>B28+(8/0.017)*(B14*B51+B29*B50)</f>
        <v>0.01069738659934361</v>
      </c>
      <c r="C88">
        <f>C28+(8/0.017)*(C14*C51+C29*C50)</f>
        <v>0.400515239353282</v>
      </c>
      <c r="D88">
        <f>D28+(8/0.017)*(D14*D51+D29*D50)</f>
        <v>0.3625885881635544</v>
      </c>
      <c r="E88">
        <f>E28+(8/0.017)*(E14*E51+E29*E50)</f>
        <v>0.5776448068608776</v>
      </c>
      <c r="F88">
        <f>F28+(8/0.017)*(F14*F51+F29*F50)</f>
        <v>0.5295600402792761</v>
      </c>
    </row>
    <row r="89" spans="1:6" ht="12.75">
      <c r="A89" t="s">
        <v>88</v>
      </c>
      <c r="B89">
        <f>B29+(9/0.017)*(B15*B51+B30*B50)</f>
        <v>0.0992004945826945</v>
      </c>
      <c r="C89">
        <f>C29+(9/0.017)*(C15*C51+C30*C50)</f>
        <v>0.04222741093136467</v>
      </c>
      <c r="D89">
        <f>D29+(9/0.017)*(D15*D51+D30*D50)</f>
        <v>-0.013063429618893233</v>
      </c>
      <c r="E89">
        <f>E29+(9/0.017)*(E15*E51+E30*E50)</f>
        <v>-0.05667041786675935</v>
      </c>
      <c r="F89">
        <f>F29+(9/0.017)*(F15*F51+F30*F50)</f>
        <v>-0.12040491197221043</v>
      </c>
    </row>
    <row r="90" spans="1:6" ht="12.75">
      <c r="A90" t="s">
        <v>89</v>
      </c>
      <c r="B90">
        <f>B30+(10/0.017)*(B16*B51+B31*B50)</f>
        <v>0.04201065636091715</v>
      </c>
      <c r="C90">
        <f>C30+(10/0.017)*(C16*C51+C31*C50)</f>
        <v>-0.0054720031425993755</v>
      </c>
      <c r="D90">
        <f>D30+(10/0.017)*(D16*D51+D31*D50)</f>
        <v>-0.0006798490941691518</v>
      </c>
      <c r="E90">
        <f>E30+(10/0.017)*(E16*E51+E31*E50)</f>
        <v>0.047378058836199895</v>
      </c>
      <c r="F90">
        <f>F30+(10/0.017)*(F16*F51+F31*F50)</f>
        <v>0.2700747629059386</v>
      </c>
    </row>
    <row r="91" spans="1:6" ht="12.75">
      <c r="A91" t="s">
        <v>90</v>
      </c>
      <c r="B91">
        <f>B31+(11/0.017)*(B17*B51+B32*B50)</f>
        <v>0.06893157120077198</v>
      </c>
      <c r="C91">
        <f>C31+(11/0.017)*(C17*C51+C32*C50)</f>
        <v>0.05574300824608943</v>
      </c>
      <c r="D91">
        <f>D31+(11/0.017)*(D17*D51+D32*D50)</f>
        <v>0.02592998150991231</v>
      </c>
      <c r="E91">
        <f>E31+(11/0.017)*(E17*E51+E32*E50)</f>
        <v>-0.0034792969735528674</v>
      </c>
      <c r="F91">
        <f>F31+(11/0.017)*(F17*F51+F32*F50)</f>
        <v>0.06673237358796753</v>
      </c>
    </row>
    <row r="92" spans="1:6" ht="12.75">
      <c r="A92" t="s">
        <v>91</v>
      </c>
      <c r="B92">
        <f>B32+(12/0.017)*(B18*B51+B33*B50)</f>
        <v>-0.008184078716353654</v>
      </c>
      <c r="C92">
        <f>C32+(12/0.017)*(C18*C51+C33*C50)</f>
        <v>0.05535985281470204</v>
      </c>
      <c r="D92">
        <f>D32+(12/0.017)*(D18*D51+D33*D50)</f>
        <v>0.034726623567287104</v>
      </c>
      <c r="E92">
        <f>E32+(12/0.017)*(E18*E51+E33*E50)</f>
        <v>0.0711493464301017</v>
      </c>
      <c r="F92">
        <f>F32+(12/0.017)*(F18*F51+F33*F50)</f>
        <v>0.04191634337138844</v>
      </c>
    </row>
    <row r="93" spans="1:6" ht="12.75">
      <c r="A93" t="s">
        <v>92</v>
      </c>
      <c r="B93">
        <f>B33+(13/0.017)*(B19*B51+B34*B50)</f>
        <v>0.08739203427197322</v>
      </c>
      <c r="C93">
        <f>C33+(13/0.017)*(C19*C51+C34*C50)</f>
        <v>0.0668811098829886</v>
      </c>
      <c r="D93">
        <f>D33+(13/0.017)*(D19*D51+D34*D50)</f>
        <v>0.07897586132500202</v>
      </c>
      <c r="E93">
        <f>E33+(13/0.017)*(E19*E51+E34*E50)</f>
        <v>0.0682069851292714</v>
      </c>
      <c r="F93">
        <f>F33+(13/0.017)*(F19*F51+F34*F50)</f>
        <v>0.06677367872665028</v>
      </c>
    </row>
    <row r="94" spans="1:6" ht="12.75">
      <c r="A94" t="s">
        <v>93</v>
      </c>
      <c r="B94">
        <f>B34+(14/0.017)*(B20*B51+B35*B50)</f>
        <v>0.0008520277468175195</v>
      </c>
      <c r="C94">
        <f>C34+(14/0.017)*(C20*C51+C35*C50)</f>
        <v>0.007679166254631668</v>
      </c>
      <c r="D94">
        <f>D34+(14/0.017)*(D20*D51+D35*D50)</f>
        <v>0.0072475198625555825</v>
      </c>
      <c r="E94">
        <f>E34+(14/0.017)*(E20*E51+E35*E50)</f>
        <v>0.008881399463821955</v>
      </c>
      <c r="F94">
        <f>F34+(14/0.017)*(F20*F51+F35*F50)</f>
        <v>-0.021823481775753672</v>
      </c>
    </row>
    <row r="95" spans="1:6" ht="12.75">
      <c r="A95" t="s">
        <v>94</v>
      </c>
      <c r="B95" s="50">
        <f>B35</f>
        <v>0.0007006336</v>
      </c>
      <c r="C95" s="50">
        <f>C35</f>
        <v>0.001466737</v>
      </c>
      <c r="D95" s="50">
        <f>D35</f>
        <v>-0.002572344</v>
      </c>
      <c r="E95" s="50">
        <f>E35</f>
        <v>-0.003274754</v>
      </c>
      <c r="F95" s="50">
        <f>F35</f>
        <v>-0.0011238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1.2691137528788934</v>
      </c>
      <c r="C103">
        <f>C63*10000/C62</f>
        <v>-0.569201626068457</v>
      </c>
      <c r="D103">
        <f>D63*10000/D62</f>
        <v>-0.7167198090855637</v>
      </c>
      <c r="E103">
        <f>E63*10000/E62</f>
        <v>1.2740321961480068</v>
      </c>
      <c r="F103">
        <f>F63*10000/F62</f>
        <v>-0.23238119480828068</v>
      </c>
      <c r="G103">
        <f>AVERAGE(C103:E103)</f>
        <v>-0.003963079668671303</v>
      </c>
      <c r="H103">
        <f>STDEV(C103:E103)</f>
        <v>1.1092314219032373</v>
      </c>
      <c r="I103">
        <f>(B103*B4+C103*C4+D103*D4+E103*E4+F103*F4)/SUM(B4:F4)</f>
        <v>0.14961151303282183</v>
      </c>
      <c r="K103">
        <f>(LN(H103)+LN(H123))/2-LN(K114*K115^3)</f>
        <v>-3.9792237394066103</v>
      </c>
    </row>
    <row r="104" spans="1:11" ht="12.75">
      <c r="A104" t="s">
        <v>68</v>
      </c>
      <c r="B104">
        <f>B64*10000/B62</f>
        <v>0.24727661197414408</v>
      </c>
      <c r="C104">
        <f>C64*10000/C62</f>
        <v>0.5637448340585285</v>
      </c>
      <c r="D104">
        <f>D64*10000/D62</f>
        <v>-0.21248708681536838</v>
      </c>
      <c r="E104">
        <f>E64*10000/E62</f>
        <v>-0.5208912380985257</v>
      </c>
      <c r="F104">
        <f>F64*10000/F62</f>
        <v>-0.8554794532174486</v>
      </c>
      <c r="G104">
        <f>AVERAGE(C104:E104)</f>
        <v>-0.056544496951788516</v>
      </c>
      <c r="H104">
        <f>STDEV(C104:E104)</f>
        <v>0.5588805066882286</v>
      </c>
      <c r="I104">
        <f>(B104*B4+C104*C4+D104*D4+E104*E4+F104*F4)/SUM(B4:F4)</f>
        <v>-0.1192606393573887</v>
      </c>
      <c r="K104">
        <f>(LN(H104)+LN(H124))/2-LN(K114*K115^4)</f>
        <v>-4.085062811504838</v>
      </c>
    </row>
    <row r="105" spans="1:11" ht="12.75">
      <c r="A105" t="s">
        <v>69</v>
      </c>
      <c r="B105">
        <f>B65*10000/B62</f>
        <v>0.7034627791669624</v>
      </c>
      <c r="C105">
        <f>C65*10000/C62</f>
        <v>0.7093456175784387</v>
      </c>
      <c r="D105">
        <f>D65*10000/D62</f>
        <v>0.3899194877572674</v>
      </c>
      <c r="E105">
        <f>E65*10000/E62</f>
        <v>-0.217257088469665</v>
      </c>
      <c r="F105">
        <f>F65*10000/F62</f>
        <v>-1.5469087728582842</v>
      </c>
      <c r="G105">
        <f>AVERAGE(C105:E105)</f>
        <v>0.2940026722886804</v>
      </c>
      <c r="H105">
        <f>STDEV(C105:E105)</f>
        <v>0.47068903782767596</v>
      </c>
      <c r="I105">
        <f>(B105*B4+C105*C4+D105*D4+E105*E4+F105*F4)/SUM(B4:F4)</f>
        <v>0.10739860377438848</v>
      </c>
      <c r="K105">
        <f>(LN(H105)+LN(H125))/2-LN(K114*K115^5)</f>
        <v>-3.7041312578744114</v>
      </c>
    </row>
    <row r="106" spans="1:11" ht="12.75">
      <c r="A106" t="s">
        <v>70</v>
      </c>
      <c r="B106">
        <f>B66*10000/B62</f>
        <v>2.2120463195036812</v>
      </c>
      <c r="C106">
        <f>C66*10000/C62</f>
        <v>1.6146380511455278</v>
      </c>
      <c r="D106">
        <f>D66*10000/D62</f>
        <v>2.176769691602649</v>
      </c>
      <c r="E106">
        <f>E66*10000/E62</f>
        <v>1.888230874415439</v>
      </c>
      <c r="F106">
        <f>F66*10000/F62</f>
        <v>12.985612091717908</v>
      </c>
      <c r="G106">
        <f>AVERAGE(C106:E106)</f>
        <v>1.893212872387872</v>
      </c>
      <c r="H106">
        <f>STDEV(C106:E106)</f>
        <v>0.281098933702357</v>
      </c>
      <c r="I106">
        <f>(B106*B4+C106*C4+D106*D4+E106*E4+F106*F4)/SUM(B4:F4)</f>
        <v>3.4206591562377966</v>
      </c>
      <c r="K106">
        <f>(LN(H106)+LN(H126))/2-LN(K114*K115^6)</f>
        <v>-3.9083154733780994</v>
      </c>
    </row>
    <row r="107" spans="1:11" ht="12.75">
      <c r="A107" t="s">
        <v>71</v>
      </c>
      <c r="B107">
        <f>B67*10000/B62</f>
        <v>0.264620157732096</v>
      </c>
      <c r="C107">
        <f>C67*10000/C62</f>
        <v>0.2819286377878323</v>
      </c>
      <c r="D107">
        <f>D67*10000/D62</f>
        <v>-0.05340925417022382</v>
      </c>
      <c r="E107">
        <f>E67*10000/E62</f>
        <v>-0.03419714898148054</v>
      </c>
      <c r="F107">
        <f>F67*10000/F62</f>
        <v>-0.32460355257949824</v>
      </c>
      <c r="G107">
        <f>AVERAGE(C107:E107)</f>
        <v>0.06477407821204263</v>
      </c>
      <c r="H107">
        <f>STDEV(C107:E107)</f>
        <v>0.18830654079150358</v>
      </c>
      <c r="I107">
        <f>(B107*B4+C107*C4+D107*D4+E107*E4+F107*F4)/SUM(B4:F4)</f>
        <v>0.04169006479105815</v>
      </c>
      <c r="K107">
        <f>(LN(H107)+LN(H127))/2-LN(K114*K115^7)</f>
        <v>-3.5833503942635607</v>
      </c>
    </row>
    <row r="108" spans="1:9" ht="12.75">
      <c r="A108" t="s">
        <v>72</v>
      </c>
      <c r="B108">
        <f>B68*10000/B62</f>
        <v>0.10967426108078283</v>
      </c>
      <c r="C108">
        <f>C68*10000/C62</f>
        <v>0.05793146259317746</v>
      </c>
      <c r="D108">
        <f>D68*10000/D62</f>
        <v>0.06450001294291001</v>
      </c>
      <c r="E108">
        <f>E68*10000/E62</f>
        <v>-0.10805362607924897</v>
      </c>
      <c r="F108">
        <f>F68*10000/F62</f>
        <v>0.0363430423617926</v>
      </c>
      <c r="G108">
        <f>AVERAGE(C108:E108)</f>
        <v>0.004792616485612832</v>
      </c>
      <c r="H108">
        <f>STDEV(C108:E108)</f>
        <v>0.0977828835184357</v>
      </c>
      <c r="I108">
        <f>(B108*B4+C108*C4+D108*D4+E108*E4+F108*F4)/SUM(B4:F4)</f>
        <v>0.02417769730279002</v>
      </c>
    </row>
    <row r="109" spans="1:9" ht="12.75">
      <c r="A109" t="s">
        <v>73</v>
      </c>
      <c r="B109">
        <f>B69*10000/B62</f>
        <v>-0.012510794856881367</v>
      </c>
      <c r="C109">
        <f>C69*10000/C62</f>
        <v>0.028288614869367998</v>
      </c>
      <c r="D109">
        <f>D69*10000/D62</f>
        <v>0.05561482682149344</v>
      </c>
      <c r="E109">
        <f>E69*10000/E62</f>
        <v>-0.030723370417410942</v>
      </c>
      <c r="F109">
        <f>F69*10000/F62</f>
        <v>0.037192684645698665</v>
      </c>
      <c r="G109">
        <f>AVERAGE(C109:E109)</f>
        <v>0.017726690424483504</v>
      </c>
      <c r="H109">
        <f>STDEV(C109:E109)</f>
        <v>0.04412750572602734</v>
      </c>
      <c r="I109">
        <f>(B109*B4+C109*C4+D109*D4+E109*E4+F109*F4)/SUM(B4:F4)</f>
        <v>0.015953972538394923</v>
      </c>
    </row>
    <row r="110" spans="1:11" ht="12.75">
      <c r="A110" t="s">
        <v>74</v>
      </c>
      <c r="B110">
        <f>B70*10000/B62</f>
        <v>-0.3798004938305435</v>
      </c>
      <c r="C110">
        <f>C70*10000/C62</f>
        <v>-0.10619653732300953</v>
      </c>
      <c r="D110">
        <f>D70*10000/D62</f>
        <v>-0.08057918922642578</v>
      </c>
      <c r="E110">
        <f>E70*10000/E62</f>
        <v>-0.08355416101607224</v>
      </c>
      <c r="F110">
        <f>F70*10000/F62</f>
        <v>-0.3478056460460449</v>
      </c>
      <c r="G110">
        <f>AVERAGE(C110:E110)</f>
        <v>-0.09010996252183585</v>
      </c>
      <c r="H110">
        <f>STDEV(C110:E110)</f>
        <v>0.01401056854351783</v>
      </c>
      <c r="I110">
        <f>(B110*B4+C110*C4+D110*D4+E110*E4+F110*F4)/SUM(B4:F4)</f>
        <v>-0.16642111441893392</v>
      </c>
      <c r="K110">
        <f>EXP(AVERAGE(K103:K107))</f>
        <v>0.02123686408865684</v>
      </c>
    </row>
    <row r="111" spans="1:9" ht="12.75">
      <c r="A111" t="s">
        <v>75</v>
      </c>
      <c r="B111">
        <f>B71*10000/B62</f>
        <v>0.019473756679006207</v>
      </c>
      <c r="C111">
        <f>C71*10000/C62</f>
        <v>0.004661091745159394</v>
      </c>
      <c r="D111">
        <f>D71*10000/D62</f>
        <v>-0.02134897989865956</v>
      </c>
      <c r="E111">
        <f>E71*10000/E62</f>
        <v>-0.014689950856378467</v>
      </c>
      <c r="F111">
        <f>F71*10000/F62</f>
        <v>-0.048680788534494104</v>
      </c>
      <c r="G111">
        <f>AVERAGE(C111:E111)</f>
        <v>-0.010459279669959543</v>
      </c>
      <c r="H111">
        <f>STDEV(C111:E111)</f>
        <v>0.013511287530981096</v>
      </c>
      <c r="I111">
        <f>(B111*B4+C111*C4+D111*D4+E111*E4+F111*F4)/SUM(B4:F4)</f>
        <v>-0.011233685432295672</v>
      </c>
    </row>
    <row r="112" spans="1:9" ht="12.75">
      <c r="A112" t="s">
        <v>76</v>
      </c>
      <c r="B112">
        <f>B72*10000/B62</f>
        <v>-0.012999625350390821</v>
      </c>
      <c r="C112">
        <f>C72*10000/C62</f>
        <v>-0.014768066695971855</v>
      </c>
      <c r="D112">
        <f>D72*10000/D62</f>
        <v>-0.017069670384096673</v>
      </c>
      <c r="E112">
        <f>E72*10000/E62</f>
        <v>0.00403308817109002</v>
      </c>
      <c r="F112">
        <f>F72*10000/F62</f>
        <v>-0.0010610626047607883</v>
      </c>
      <c r="G112">
        <f>AVERAGE(C112:E112)</f>
        <v>-0.009268216302992835</v>
      </c>
      <c r="H112">
        <f>STDEV(C112:E112)</f>
        <v>0.011576608761571322</v>
      </c>
      <c r="I112">
        <f>(B112*B4+C112*C4+D112*D4+E112*E4+F112*F4)/SUM(B4:F4)</f>
        <v>-0.008712174707215177</v>
      </c>
    </row>
    <row r="113" spans="1:9" ht="12.75">
      <c r="A113" t="s">
        <v>77</v>
      </c>
      <c r="B113">
        <f>B73*10000/B62</f>
        <v>0.012270829651196477</v>
      </c>
      <c r="C113">
        <f>C73*10000/C62</f>
        <v>0.023827224772789788</v>
      </c>
      <c r="D113">
        <f>D73*10000/D62</f>
        <v>0.031370472790500877</v>
      </c>
      <c r="E113">
        <f>E73*10000/E62</f>
        <v>0.035367964482109944</v>
      </c>
      <c r="F113">
        <f>F73*10000/F62</f>
        <v>-0.0019738158316284045</v>
      </c>
      <c r="G113">
        <f>AVERAGE(C113:E113)</f>
        <v>0.03018855401513354</v>
      </c>
      <c r="H113">
        <f>STDEV(C113:E113)</f>
        <v>0.005860449407105549</v>
      </c>
      <c r="I113">
        <f>(B113*B4+C113*C4+D113*D4+E113*E4+F113*F4)/SUM(B4:F4)</f>
        <v>0.023301665143960575</v>
      </c>
    </row>
    <row r="114" spans="1:11" ht="12.75">
      <c r="A114" t="s">
        <v>78</v>
      </c>
      <c r="B114">
        <f>B74*10000/B62</f>
        <v>-0.20844785010809302</v>
      </c>
      <c r="C114">
        <f>C74*10000/C62</f>
        <v>-0.19464254788168708</v>
      </c>
      <c r="D114">
        <f>D74*10000/D62</f>
        <v>-0.20634509600923487</v>
      </c>
      <c r="E114">
        <f>E74*10000/E62</f>
        <v>-0.20021444668360094</v>
      </c>
      <c r="F114">
        <f>F74*10000/F62</f>
        <v>-0.14235172359576345</v>
      </c>
      <c r="G114">
        <f>AVERAGE(C114:E114)</f>
        <v>-0.2004006968581743</v>
      </c>
      <c r="H114">
        <f>STDEV(C114:E114)</f>
        <v>0.00585349681942714</v>
      </c>
      <c r="I114">
        <f>(B114*B4+C114*C4+D114*D4+E114*E4+F114*F4)/SUM(B4:F4)</f>
        <v>-0.19381187501548547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-0.0022736767417702885</v>
      </c>
      <c r="C115">
        <f>C75*10000/C62</f>
        <v>-0.005091389102376189</v>
      </c>
      <c r="D115">
        <f>D75*10000/D62</f>
        <v>0.0011708271099381004</v>
      </c>
      <c r="E115">
        <f>E75*10000/E62</f>
        <v>0.0035567422632557266</v>
      </c>
      <c r="F115">
        <f>F75*10000/F62</f>
        <v>0.0013026101506689205</v>
      </c>
      <c r="G115">
        <f>AVERAGE(C115:E115)</f>
        <v>-0.00012127324306078736</v>
      </c>
      <c r="H115">
        <f>STDEV(C115:E115)</f>
        <v>0.004466507194774405</v>
      </c>
      <c r="I115">
        <f>(B115*B4+C115*C4+D115*D4+E115*E4+F115*F4)/SUM(B4:F4)</f>
        <v>-0.00024272195369612072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69.1206281877038</v>
      </c>
      <c r="C122">
        <f>C82*10000/C62</f>
        <v>21.708757814911774</v>
      </c>
      <c r="D122">
        <f>D82*10000/D62</f>
        <v>-15.527745604357534</v>
      </c>
      <c r="E122">
        <f>E82*10000/E62</f>
        <v>-27.50403829688392</v>
      </c>
      <c r="F122">
        <f>F82*10000/F62</f>
        <v>-36.29676590861291</v>
      </c>
      <c r="G122">
        <f>AVERAGE(C122:E122)</f>
        <v>-7.107675362109894</v>
      </c>
      <c r="H122">
        <f>STDEV(C122:E122)</f>
        <v>25.664138646145553</v>
      </c>
      <c r="I122">
        <f>(B122*B4+C122*C4+D122*D4+E122*E4+F122*F4)/SUM(B4:F4)</f>
        <v>0.020372734701942872</v>
      </c>
    </row>
    <row r="123" spans="1:9" ht="12.75">
      <c r="A123" t="s">
        <v>82</v>
      </c>
      <c r="B123">
        <f>B83*10000/B62</f>
        <v>-1.481082554388942</v>
      </c>
      <c r="C123">
        <f>C83*10000/C62</f>
        <v>-1.3371261118151638</v>
      </c>
      <c r="D123">
        <f>D83*10000/D62</f>
        <v>-1.9033751629169477</v>
      </c>
      <c r="E123">
        <f>E83*10000/E62</f>
        <v>-0.44146763847329135</v>
      </c>
      <c r="F123">
        <f>F83*10000/F62</f>
        <v>2.944489236923976</v>
      </c>
      <c r="G123">
        <f>AVERAGE(C123:E123)</f>
        <v>-1.2273229710684677</v>
      </c>
      <c r="H123">
        <f>STDEV(C123:E123)</f>
        <v>0.7371132543881054</v>
      </c>
      <c r="I123">
        <f>(B123*B4+C123*C4+D123*D4+E123*E4+F123*F4)/SUM(B4:F4)</f>
        <v>-0.7068973907861027</v>
      </c>
    </row>
    <row r="124" spans="1:9" ht="12.75">
      <c r="A124" t="s">
        <v>83</v>
      </c>
      <c r="B124">
        <f>B84*10000/B62</f>
        <v>2.384880265403412</v>
      </c>
      <c r="C124">
        <f>C84*10000/C62</f>
        <v>4.010408512795778</v>
      </c>
      <c r="D124">
        <f>D84*10000/D62</f>
        <v>4.621271093302047</v>
      </c>
      <c r="E124">
        <f>E84*10000/E62</f>
        <v>4.655051051487387</v>
      </c>
      <c r="F124">
        <f>F84*10000/F62</f>
        <v>6.0542581998232645</v>
      </c>
      <c r="G124">
        <f>AVERAGE(C124:E124)</f>
        <v>4.428910219195071</v>
      </c>
      <c r="H124">
        <f>STDEV(C124:E124)</f>
        <v>0.3628264462357799</v>
      </c>
      <c r="I124">
        <f>(B124*B4+C124*C4+D124*D4+E124*E4+F124*F4)/SUM(B4:F4)</f>
        <v>4.350331071965151</v>
      </c>
    </row>
    <row r="125" spans="1:9" ht="12.75">
      <c r="A125" t="s">
        <v>84</v>
      </c>
      <c r="B125">
        <f>B85*10000/B62</f>
        <v>0.007528424846660207</v>
      </c>
      <c r="C125">
        <f>C85*10000/C62</f>
        <v>-0.3981964815094841</v>
      </c>
      <c r="D125">
        <f>D85*10000/D62</f>
        <v>-0.35879360761679213</v>
      </c>
      <c r="E125">
        <f>E85*10000/E62</f>
        <v>0.11021744701834636</v>
      </c>
      <c r="F125">
        <f>F85*10000/F62</f>
        <v>-1.9209414396540931</v>
      </c>
      <c r="G125">
        <f>AVERAGE(C125:E125)</f>
        <v>-0.2155908807026433</v>
      </c>
      <c r="H125">
        <f>STDEV(C125:E125)</f>
        <v>0.2828452694089327</v>
      </c>
      <c r="I125">
        <f>(B125*B4+C125*C4+D125*D4+E125*E4+F125*F4)/SUM(B4:F4)</f>
        <v>-0.41107854781772996</v>
      </c>
    </row>
    <row r="126" spans="1:9" ht="12.75">
      <c r="A126" t="s">
        <v>85</v>
      </c>
      <c r="B126">
        <f>B86*10000/B62</f>
        <v>0.27942198257372663</v>
      </c>
      <c r="C126">
        <f>C86*10000/C62</f>
        <v>-0.33284879522687105</v>
      </c>
      <c r="D126">
        <f>D86*10000/D62</f>
        <v>-0.5196049010268696</v>
      </c>
      <c r="E126">
        <f>E86*10000/E62</f>
        <v>-0.3841531125023822</v>
      </c>
      <c r="F126">
        <f>F86*10000/F62</f>
        <v>1.3423934496467183</v>
      </c>
      <c r="G126">
        <f>AVERAGE(C126:E126)</f>
        <v>-0.41220226958537426</v>
      </c>
      <c r="H126">
        <f>STDEV(C126:E126)</f>
        <v>0.09648589105768204</v>
      </c>
      <c r="I126">
        <f>(B126*B4+C126*C4+D126*D4+E126*E4+F126*F4)/SUM(B4:F4)</f>
        <v>-0.0778523842191827</v>
      </c>
    </row>
    <row r="127" spans="1:9" ht="12.75">
      <c r="A127" t="s">
        <v>86</v>
      </c>
      <c r="B127">
        <f>B87*10000/B62</f>
        <v>0.35303209694345855</v>
      </c>
      <c r="C127">
        <f>C87*10000/C62</f>
        <v>-0.191284241936717</v>
      </c>
      <c r="D127">
        <f>D87*10000/D62</f>
        <v>-0.02442775016962839</v>
      </c>
      <c r="E127">
        <f>E87*10000/E62</f>
        <v>-0.08408588898203109</v>
      </c>
      <c r="F127">
        <f>F87*10000/F62</f>
        <v>0.4835106122193651</v>
      </c>
      <c r="G127">
        <f>AVERAGE(C127:E127)</f>
        <v>-0.09993262702945882</v>
      </c>
      <c r="H127">
        <f>STDEV(C127:E127)</f>
        <v>0.0845494620991936</v>
      </c>
      <c r="I127">
        <f>(B127*B4+C127*C4+D127*D4+E127*E4+F127*F4)/SUM(B4:F4)</f>
        <v>0.04348725497521209</v>
      </c>
    </row>
    <row r="128" spans="1:9" ht="12.75">
      <c r="A128" t="s">
        <v>87</v>
      </c>
      <c r="B128">
        <f>B88*10000/B62</f>
        <v>0.010697390089288326</v>
      </c>
      <c r="C128">
        <f>C88*10000/C62</f>
        <v>0.4005160340604954</v>
      </c>
      <c r="D128">
        <f>D88*10000/D62</f>
        <v>0.3625880028390743</v>
      </c>
      <c r="E128">
        <f>E88*10000/E62</f>
        <v>0.5776441999828706</v>
      </c>
      <c r="F128">
        <f>F88*10000/F62</f>
        <v>0.5295588819215127</v>
      </c>
      <c r="G128">
        <f>AVERAGE(C128:E128)</f>
        <v>0.4469160789608135</v>
      </c>
      <c r="H128">
        <f>STDEV(C128:E128)</f>
        <v>0.11479118044323564</v>
      </c>
      <c r="I128">
        <f>(B128*B4+C128*C4+D128*D4+E128*E4+F128*F4)/SUM(B4:F4)</f>
        <v>0.3948628439269045</v>
      </c>
    </row>
    <row r="129" spans="1:9" ht="12.75">
      <c r="A129" t="s">
        <v>88</v>
      </c>
      <c r="B129">
        <f>B89*10000/B62</f>
        <v>0.09920052694613567</v>
      </c>
      <c r="C129">
        <f>C89*10000/C62</f>
        <v>0.04222749471950748</v>
      </c>
      <c r="D129">
        <f>D89*10000/D62</f>
        <v>-0.013063408530680864</v>
      </c>
      <c r="E129">
        <f>E89*10000/E62</f>
        <v>-0.05667035832838933</v>
      </c>
      <c r="F129">
        <f>F89*10000/F62</f>
        <v>-0.12040464859893087</v>
      </c>
      <c r="G129">
        <f>AVERAGE(C129:E129)</f>
        <v>-0.009168757379854238</v>
      </c>
      <c r="H129">
        <f>STDEV(C129:E129)</f>
        <v>0.04956382314814732</v>
      </c>
      <c r="I129">
        <f>(B129*B4+C129*C4+D129*D4+E129*E4+F129*F4)/SUM(B4:F4)</f>
        <v>-0.008348044162087485</v>
      </c>
    </row>
    <row r="130" spans="1:9" ht="12.75">
      <c r="A130" t="s">
        <v>89</v>
      </c>
      <c r="B130">
        <f>B90*10000/B62</f>
        <v>0.0420106700665888</v>
      </c>
      <c r="C130">
        <f>C90*10000/C62</f>
        <v>-0.005472014000214622</v>
      </c>
      <c r="D130">
        <f>D90*10000/D62</f>
        <v>-0.0006798479966930299</v>
      </c>
      <c r="E130">
        <f>E90*10000/E62</f>
        <v>0.047378009060452614</v>
      </c>
      <c r="F130">
        <f>F90*10000/F62</f>
        <v>0.27007417214535534</v>
      </c>
      <c r="G130">
        <f>AVERAGE(C130:E130)</f>
        <v>0.013742049021181655</v>
      </c>
      <c r="H130">
        <f>STDEV(C130:E130)</f>
        <v>0.029227975803567067</v>
      </c>
      <c r="I130">
        <f>(B130*B4+C130*C4+D130*D4+E130*E4+F130*F4)/SUM(B4:F4)</f>
        <v>0.05206140943831223</v>
      </c>
    </row>
    <row r="131" spans="1:9" ht="12.75">
      <c r="A131" t="s">
        <v>90</v>
      </c>
      <c r="B131">
        <f>B91*10000/B62</f>
        <v>0.06893159368919664</v>
      </c>
      <c r="C131">
        <f>C91*10000/C62</f>
        <v>0.05574311885204495</v>
      </c>
      <c r="D131">
        <f>D91*10000/D62</f>
        <v>0.025929939651306053</v>
      </c>
      <c r="E131">
        <f>E91*10000/E62</f>
        <v>-0.0034792933181771275</v>
      </c>
      <c r="F131">
        <f>F91*10000/F62</f>
        <v>0.06673222761780905</v>
      </c>
      <c r="G131">
        <f>AVERAGE(C131:E131)</f>
        <v>0.026064588395057958</v>
      </c>
      <c r="H131">
        <f>STDEV(C131:E131)</f>
        <v>0.029611435688396852</v>
      </c>
      <c r="I131">
        <f>(B131*B4+C131*C4+D131*D4+E131*E4+F131*F4)/SUM(B4:F4)</f>
        <v>0.03769704287063894</v>
      </c>
    </row>
    <row r="132" spans="1:9" ht="12.75">
      <c r="A132" t="s">
        <v>91</v>
      </c>
      <c r="B132">
        <f>B92*10000/B62</f>
        <v>-0.00818408138634992</v>
      </c>
      <c r="C132">
        <f>C92*10000/C62</f>
        <v>0.05535996266039589</v>
      </c>
      <c r="D132">
        <f>D92*10000/D62</f>
        <v>0.03472656750831683</v>
      </c>
      <c r="E132">
        <f>E92*10000/E62</f>
        <v>0.07114927168005973</v>
      </c>
      <c r="F132">
        <f>F92*10000/F62</f>
        <v>0.04191625168372687</v>
      </c>
      <c r="G132">
        <f>AVERAGE(C132:E132)</f>
        <v>0.05374526728292415</v>
      </c>
      <c r="H132">
        <f>STDEV(C132:E132)</f>
        <v>0.01826496032481581</v>
      </c>
      <c r="I132">
        <f>(B132*B4+C132*C4+D132*D4+E132*E4+F132*F4)/SUM(B4:F4)</f>
        <v>0.04320928069595628</v>
      </c>
    </row>
    <row r="133" spans="1:9" ht="12.75">
      <c r="A133" t="s">
        <v>92</v>
      </c>
      <c r="B133">
        <f>B93*10000/B62</f>
        <v>0.08739206278298994</v>
      </c>
      <c r="C133">
        <f>C93*10000/C62</f>
        <v>0.06688124258930099</v>
      </c>
      <c r="D133">
        <f>D93*10000/D62</f>
        <v>0.07897573383476521</v>
      </c>
      <c r="E133">
        <f>E93*10000/E62</f>
        <v>0.06820691347049648</v>
      </c>
      <c r="F133">
        <f>F93*10000/F62</f>
        <v>0.06677353266614107</v>
      </c>
      <c r="G133">
        <f>AVERAGE(C133:E133)</f>
        <v>0.07135462996485423</v>
      </c>
      <c r="H133">
        <f>STDEV(C133:E133)</f>
        <v>0.006633269854927648</v>
      </c>
      <c r="I133">
        <f>(B133*B4+C133*C4+D133*D4+E133*E4+F133*F4)/SUM(B4:F4)</f>
        <v>0.07306192307520488</v>
      </c>
    </row>
    <row r="134" spans="1:9" ht="12.75">
      <c r="A134" t="s">
        <v>93</v>
      </c>
      <c r="B134">
        <f>B94*10000/B62</f>
        <v>0.0008520280247853862</v>
      </c>
      <c r="C134">
        <f>C94*10000/C62</f>
        <v>0.007679181491726829</v>
      </c>
      <c r="D134">
        <f>D94*10000/D62</f>
        <v>0.007247508162929797</v>
      </c>
      <c r="E134">
        <f>E94*10000/E62</f>
        <v>0.008881390132956442</v>
      </c>
      <c r="F134">
        <f>F94*10000/F62</f>
        <v>-0.021823434039146647</v>
      </c>
      <c r="G134">
        <f>AVERAGE(C134:E134)</f>
        <v>0.007936026595871023</v>
      </c>
      <c r="H134">
        <f>STDEV(C134:E134)</f>
        <v>0.0008466815390904956</v>
      </c>
      <c r="I134">
        <f>(B134*B4+C134*C4+D134*D4+E134*E4+F134*F4)/SUM(B4:F4)</f>
        <v>0.0029372273319892396</v>
      </c>
    </row>
    <row r="135" spans="1:9" ht="12.75">
      <c r="A135" t="s">
        <v>94</v>
      </c>
      <c r="B135">
        <f>B95*10000/B62</f>
        <v>0.0007006338285766255</v>
      </c>
      <c r="C135">
        <f>C95*10000/C62</f>
        <v>0.00146673991031741</v>
      </c>
      <c r="D135">
        <f>D95*10000/D62</f>
        <v>-0.0025723398474812404</v>
      </c>
      <c r="E135">
        <f>E95*10000/E62</f>
        <v>-0.003274750559518657</v>
      </c>
      <c r="F135">
        <f>F95*10000/F62</f>
        <v>-0.0011237975418038459</v>
      </c>
      <c r="G135">
        <f>AVERAGE(C135:E135)</f>
        <v>-0.001460116832227496</v>
      </c>
      <c r="H135">
        <f>STDEV(C135:E135)</f>
        <v>0.0025589476344059212</v>
      </c>
      <c r="I135">
        <f>(B135*B4+C135*C4+D135*D4+E135*E4+F135*F4)/SUM(B4:F4)</f>
        <v>-0.0011025224251005566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2005-09-02T05:27:25Z</cp:lastPrinted>
  <dcterms:created xsi:type="dcterms:W3CDTF">2005-09-02T05:27:25Z</dcterms:created>
  <dcterms:modified xsi:type="dcterms:W3CDTF">2005-09-02T08:55:03Z</dcterms:modified>
  <cp:category/>
  <cp:version/>
  <cp:contentType/>
  <cp:contentStatus/>
</cp:coreProperties>
</file>