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<sst xmlns="http://schemas.openxmlformats.org/spreadsheetml/2006/main" count="204" uniqueCount="98">
  <si>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02/09/2005       11:10:41</t>
  </si>
  <si>
    <t>LISSNER</t>
  </si>
  <si>
    <t>HCMQAP666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</si>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</sst>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0351144"/>
        <c:axId val="29090537"/>
      </c:lineChart>
      <c:catAx>
        <c:axId val="203511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090537"/>
        <c:crosses val="autoZero"/>
        <c:auto val="1"/>
        <c:lblOffset val="100"/>
        <c:noMultiLvlLbl val="0"/>
      </c:catAx>
      <c:valAx>
        <c:axId val="29090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5114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-0.003761</v>
      </c>
      <c r="D4" s="12">
        <v>-0.003759</v>
      </c>
      <c r="E4" s="12">
        <v>-0.00376</v>
      </c>
      <c r="F4" s="24">
        <v>-0.002088</v>
      </c>
      <c r="G4" s="34">
        <v>-0.01172</v>
      </c>
    </row>
    <row r="5" spans="1:7" ht="12.75" thickBot="1">
      <c r="A5" s="44" t="s">
        <v>13</v>
      </c>
      <c r="B5" s="45">
        <v>0.873165</v>
      </c>
      <c r="C5" s="46">
        <v>1.326204</v>
      </c>
      <c r="D5" s="46">
        <v>0.536638</v>
      </c>
      <c r="E5" s="46">
        <v>-0.625468</v>
      </c>
      <c r="F5" s="47">
        <v>-3.091921</v>
      </c>
      <c r="G5" s="48">
        <v>7.027668</v>
      </c>
    </row>
    <row r="6" spans="1:7" ht="12.75" thickTop="1">
      <c r="A6" s="6" t="s">
        <v>14</v>
      </c>
      <c r="B6" s="39">
        <v>-5.03052</v>
      </c>
      <c r="C6" s="40">
        <v>53.18703</v>
      </c>
      <c r="D6" s="40">
        <v>30.89056</v>
      </c>
      <c r="E6" s="40">
        <v>65.79416</v>
      </c>
      <c r="F6" s="41">
        <v>-264.5562</v>
      </c>
      <c r="G6" s="42">
        <v>-0.003856626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1.10183</v>
      </c>
      <c r="C8" s="13">
        <v>2.444183</v>
      </c>
      <c r="D8" s="13">
        <v>0.9090562</v>
      </c>
      <c r="E8" s="13">
        <v>2.276981</v>
      </c>
      <c r="F8" s="25">
        <v>1.24287</v>
      </c>
      <c r="G8" s="35">
        <v>1.68014</v>
      </c>
    </row>
    <row r="9" spans="1:7" ht="12">
      <c r="A9" s="20" t="s">
        <v>17</v>
      </c>
      <c r="B9" s="29">
        <v>-1.214455</v>
      </c>
      <c r="C9" s="13">
        <v>0.1414115</v>
      </c>
      <c r="D9" s="13">
        <v>1.027054</v>
      </c>
      <c r="E9" s="13">
        <v>0.1085476</v>
      </c>
      <c r="F9" s="25">
        <v>-0.3818204</v>
      </c>
      <c r="G9" s="35">
        <v>0.08052908</v>
      </c>
    </row>
    <row r="10" spans="1:7" ht="12">
      <c r="A10" s="20" t="s">
        <v>18</v>
      </c>
      <c r="B10" s="29">
        <v>-0.34081</v>
      </c>
      <c r="C10" s="13">
        <v>-0.900602</v>
      </c>
      <c r="D10" s="13">
        <v>-0.3034216</v>
      </c>
      <c r="E10" s="13">
        <v>-0.4618161</v>
      </c>
      <c r="F10" s="25">
        <v>-2.574586</v>
      </c>
      <c r="G10" s="35">
        <v>-0.7939811</v>
      </c>
    </row>
    <row r="11" spans="1:7" ht="12">
      <c r="A11" s="21" t="s">
        <v>19</v>
      </c>
      <c r="B11" s="31">
        <v>2.225446</v>
      </c>
      <c r="C11" s="15">
        <v>1.783155</v>
      </c>
      <c r="D11" s="15">
        <v>2.223959</v>
      </c>
      <c r="E11" s="15">
        <v>1.758476</v>
      </c>
      <c r="F11" s="27">
        <v>12.52933</v>
      </c>
      <c r="G11" s="37">
        <v>3.38256</v>
      </c>
    </row>
    <row r="12" spans="1:7" ht="12">
      <c r="A12" s="20" t="s">
        <v>20</v>
      </c>
      <c r="B12" s="29">
        <v>0.1504088</v>
      </c>
      <c r="C12" s="13">
        <v>-0.1677085</v>
      </c>
      <c r="D12" s="13">
        <v>0.06423501</v>
      </c>
      <c r="E12" s="13">
        <v>0.2778464</v>
      </c>
      <c r="F12" s="25">
        <v>0.04558548</v>
      </c>
      <c r="G12" s="35">
        <v>0.06979089</v>
      </c>
    </row>
    <row r="13" spans="1:7" ht="12">
      <c r="A13" s="20" t="s">
        <v>21</v>
      </c>
      <c r="B13" s="29">
        <v>-0.04844199</v>
      </c>
      <c r="C13" s="13">
        <v>0.1294697</v>
      </c>
      <c r="D13" s="13">
        <v>0.1190932</v>
      </c>
      <c r="E13" s="13">
        <v>0.09962711</v>
      </c>
      <c r="F13" s="25">
        <v>0.2165007</v>
      </c>
      <c r="G13" s="35">
        <v>0.1057039</v>
      </c>
    </row>
    <row r="14" spans="1:7" ht="12">
      <c r="A14" s="20" t="s">
        <v>22</v>
      </c>
      <c r="B14" s="29">
        <v>-0.03633581</v>
      </c>
      <c r="C14" s="13">
        <v>-0.006009546</v>
      </c>
      <c r="D14" s="13">
        <v>-0.0257037</v>
      </c>
      <c r="E14" s="13">
        <v>-0.02598535</v>
      </c>
      <c r="F14" s="25">
        <v>0.19479</v>
      </c>
      <c r="G14" s="35">
        <v>0.006876021</v>
      </c>
    </row>
    <row r="15" spans="1:7" ht="12">
      <c r="A15" s="21" t="s">
        <v>23</v>
      </c>
      <c r="B15" s="31">
        <v>-0.4630773</v>
      </c>
      <c r="C15" s="15">
        <v>-0.1532328</v>
      </c>
      <c r="D15" s="15">
        <v>-0.07460495</v>
      </c>
      <c r="E15" s="15">
        <v>-0.1006054</v>
      </c>
      <c r="F15" s="27">
        <v>-0.4676822</v>
      </c>
      <c r="G15" s="37">
        <v>-0.2084716</v>
      </c>
    </row>
    <row r="16" spans="1:7" ht="12">
      <c r="A16" s="20" t="s">
        <v>24</v>
      </c>
      <c r="B16" s="29">
        <v>0.008535198</v>
      </c>
      <c r="C16" s="13">
        <v>-0.06572798</v>
      </c>
      <c r="D16" s="13">
        <v>-0.007102724</v>
      </c>
      <c r="E16" s="13">
        <v>-0.01208311</v>
      </c>
      <c r="F16" s="25">
        <v>-0.03384016</v>
      </c>
      <c r="G16" s="35">
        <v>-0.02372025</v>
      </c>
    </row>
    <row r="17" spans="1:7" ht="12">
      <c r="A17" s="20" t="s">
        <v>25</v>
      </c>
      <c r="B17" s="29">
        <v>-0.02490412</v>
      </c>
      <c r="C17" s="13">
        <v>-0.0259579</v>
      </c>
      <c r="D17" s="13">
        <v>-0.03123301</v>
      </c>
      <c r="E17" s="13">
        <v>-0.02259586</v>
      </c>
      <c r="F17" s="25">
        <v>-0.009148752</v>
      </c>
      <c r="G17" s="35">
        <v>-0.02401396</v>
      </c>
    </row>
    <row r="18" spans="1:7" ht="12">
      <c r="A18" s="20" t="s">
        <v>26</v>
      </c>
      <c r="B18" s="29">
        <v>0.02068402</v>
      </c>
      <c r="C18" s="13">
        <v>0.01838397</v>
      </c>
      <c r="D18" s="13">
        <v>0.00821848</v>
      </c>
      <c r="E18" s="13">
        <v>-0.00302783</v>
      </c>
      <c r="F18" s="25">
        <v>0.04516666</v>
      </c>
      <c r="G18" s="35">
        <v>0.01470677</v>
      </c>
    </row>
    <row r="19" spans="1:7" ht="12">
      <c r="A19" s="21" t="s">
        <v>27</v>
      </c>
      <c r="B19" s="31">
        <v>-0.21258</v>
      </c>
      <c r="C19" s="15">
        <v>-0.1964452</v>
      </c>
      <c r="D19" s="15">
        <v>-0.2122702</v>
      </c>
      <c r="E19" s="15">
        <v>-0.2080309</v>
      </c>
      <c r="F19" s="27">
        <v>-0.1414675</v>
      </c>
      <c r="G19" s="37">
        <v>-0.1980291</v>
      </c>
    </row>
    <row r="20" spans="1:7" ht="12.75" thickBot="1">
      <c r="A20" s="44" t="s">
        <v>28</v>
      </c>
      <c r="B20" s="45">
        <v>-0.004463878</v>
      </c>
      <c r="C20" s="46">
        <v>0.0001409407</v>
      </c>
      <c r="D20" s="46">
        <v>0.0003030054</v>
      </c>
      <c r="E20" s="46">
        <v>-0.002730604</v>
      </c>
      <c r="F20" s="47">
        <v>-0.001964643</v>
      </c>
      <c r="G20" s="48">
        <v>-0.001458223</v>
      </c>
    </row>
    <row r="21" spans="1:7" ht="12.75" thickTop="1">
      <c r="A21" s="6" t="s">
        <v>29</v>
      </c>
      <c r="B21" s="39">
        <v>-6.26166</v>
      </c>
      <c r="C21" s="40">
        <v>13.55879</v>
      </c>
      <c r="D21" s="40">
        <v>-4.020121</v>
      </c>
      <c r="E21" s="40">
        <v>19.08399</v>
      </c>
      <c r="F21" s="41">
        <v>-44.75437</v>
      </c>
      <c r="G21" s="43">
        <v>0.004295608</v>
      </c>
    </row>
    <row r="22" spans="1:7" ht="12">
      <c r="A22" s="20" t="s">
        <v>30</v>
      </c>
      <c r="B22" s="29">
        <v>17.46331</v>
      </c>
      <c r="C22" s="13">
        <v>26.52414</v>
      </c>
      <c r="D22" s="13">
        <v>10.73277</v>
      </c>
      <c r="E22" s="13">
        <v>-12.50937</v>
      </c>
      <c r="F22" s="25">
        <v>-61.83922</v>
      </c>
      <c r="G22" s="36">
        <v>0</v>
      </c>
    </row>
    <row r="23" spans="1:7" ht="12">
      <c r="A23" s="20" t="s">
        <v>31</v>
      </c>
      <c r="B23" s="29">
        <v>2.108969</v>
      </c>
      <c r="C23" s="13">
        <v>0.6801293</v>
      </c>
      <c r="D23" s="13">
        <v>0.4581877</v>
      </c>
      <c r="E23" s="13">
        <v>0.2501823</v>
      </c>
      <c r="F23" s="25">
        <v>6.413151</v>
      </c>
      <c r="G23" s="35">
        <v>1.495694</v>
      </c>
    </row>
    <row r="24" spans="1:7" ht="12">
      <c r="A24" s="20" t="s">
        <v>32</v>
      </c>
      <c r="B24" s="29">
        <v>-1.702804</v>
      </c>
      <c r="C24" s="13">
        <v>3.735787</v>
      </c>
      <c r="D24" s="13">
        <v>2.586995</v>
      </c>
      <c r="E24" s="13">
        <v>0.2765169</v>
      </c>
      <c r="F24" s="25">
        <v>2.120639</v>
      </c>
      <c r="G24" s="35">
        <v>1.624604</v>
      </c>
    </row>
    <row r="25" spans="1:7" ht="12">
      <c r="A25" s="20" t="s">
        <v>33</v>
      </c>
      <c r="B25" s="29">
        <v>0.5522318</v>
      </c>
      <c r="C25" s="13">
        <v>0.506021</v>
      </c>
      <c r="D25" s="13">
        <v>0.1860222</v>
      </c>
      <c r="E25" s="13">
        <v>0.2241282</v>
      </c>
      <c r="F25" s="25">
        <v>0.1075905</v>
      </c>
      <c r="G25" s="35">
        <v>0.3147479</v>
      </c>
    </row>
    <row r="26" spans="1:7" ht="12">
      <c r="A26" s="21" t="s">
        <v>34</v>
      </c>
      <c r="B26" s="31">
        <v>1.081102</v>
      </c>
      <c r="C26" s="15">
        <v>0.2959358</v>
      </c>
      <c r="D26" s="15">
        <v>0.6619088</v>
      </c>
      <c r="E26" s="15">
        <v>-0.01835847</v>
      </c>
      <c r="F26" s="27">
        <v>0.9080474</v>
      </c>
      <c r="G26" s="37">
        <v>0.5034585</v>
      </c>
    </row>
    <row r="27" spans="1:7" ht="12">
      <c r="A27" s="20" t="s">
        <v>35</v>
      </c>
      <c r="B27" s="29">
        <v>0.320292</v>
      </c>
      <c r="C27" s="13">
        <v>-0.07073616</v>
      </c>
      <c r="D27" s="13">
        <v>-0.07732032</v>
      </c>
      <c r="E27" s="13">
        <v>-0.301534</v>
      </c>
      <c r="F27" s="25">
        <v>0.4090283</v>
      </c>
      <c r="G27" s="35">
        <v>-0.007204895</v>
      </c>
    </row>
    <row r="28" spans="1:7" ht="12">
      <c r="A28" s="20" t="s">
        <v>36</v>
      </c>
      <c r="B28" s="29">
        <v>-0.1655381</v>
      </c>
      <c r="C28" s="13">
        <v>0.6623705</v>
      </c>
      <c r="D28" s="13">
        <v>0.2966989</v>
      </c>
      <c r="E28" s="13">
        <v>0.07136026</v>
      </c>
      <c r="F28" s="25">
        <v>0.483444</v>
      </c>
      <c r="G28" s="35">
        <v>0.2885368</v>
      </c>
    </row>
    <row r="29" spans="1:7" ht="12">
      <c r="A29" s="20" t="s">
        <v>37</v>
      </c>
      <c r="B29" s="29">
        <v>-0.02422089</v>
      </c>
      <c r="C29" s="13">
        <v>-0.06451038</v>
      </c>
      <c r="D29" s="13">
        <v>0.03165053</v>
      </c>
      <c r="E29" s="13">
        <v>-0.02343862</v>
      </c>
      <c r="F29" s="25">
        <v>-0.1540649</v>
      </c>
      <c r="G29" s="35">
        <v>-0.03763418</v>
      </c>
    </row>
    <row r="30" spans="1:7" ht="12">
      <c r="A30" s="21" t="s">
        <v>38</v>
      </c>
      <c r="B30" s="31">
        <v>0.1089303</v>
      </c>
      <c r="C30" s="15">
        <v>0.03423828</v>
      </c>
      <c r="D30" s="15">
        <v>0.1535178</v>
      </c>
      <c r="E30" s="15">
        <v>0.1177502</v>
      </c>
      <c r="F30" s="27">
        <v>0.3336606</v>
      </c>
      <c r="G30" s="37">
        <v>0.1338405</v>
      </c>
    </row>
    <row r="31" spans="1:7" ht="12">
      <c r="A31" s="20" t="s">
        <v>39</v>
      </c>
      <c r="B31" s="29">
        <v>-0.01568422</v>
      </c>
      <c r="C31" s="13">
        <v>-0.05704489</v>
      </c>
      <c r="D31" s="13">
        <v>0.001086252</v>
      </c>
      <c r="E31" s="13">
        <v>-0.02230752</v>
      </c>
      <c r="F31" s="25">
        <v>0.007389818</v>
      </c>
      <c r="G31" s="35">
        <v>-0.02011307</v>
      </c>
    </row>
    <row r="32" spans="1:7" ht="12">
      <c r="A32" s="20" t="s">
        <v>40</v>
      </c>
      <c r="B32" s="29">
        <v>0.02517388</v>
      </c>
      <c r="C32" s="13">
        <v>0.08666843</v>
      </c>
      <c r="D32" s="13">
        <v>0.03239794</v>
      </c>
      <c r="E32" s="13">
        <v>0.01719374</v>
      </c>
      <c r="F32" s="25">
        <v>0.07272275</v>
      </c>
      <c r="G32" s="35">
        <v>0.04614374</v>
      </c>
    </row>
    <row r="33" spans="1:7" ht="12">
      <c r="A33" s="20" t="s">
        <v>41</v>
      </c>
      <c r="B33" s="29">
        <v>0.08196714</v>
      </c>
      <c r="C33" s="13">
        <v>0.06530007</v>
      </c>
      <c r="D33" s="13">
        <v>0.07671586</v>
      </c>
      <c r="E33" s="13">
        <v>0.05472133</v>
      </c>
      <c r="F33" s="25">
        <v>0.05175431</v>
      </c>
      <c r="G33" s="35">
        <v>0.06610026</v>
      </c>
    </row>
    <row r="34" spans="1:7" ht="12">
      <c r="A34" s="21" t="s">
        <v>42</v>
      </c>
      <c r="B34" s="31">
        <v>0.006596644</v>
      </c>
      <c r="C34" s="15">
        <v>0.003727773</v>
      </c>
      <c r="D34" s="15">
        <v>0.01261643</v>
      </c>
      <c r="E34" s="15">
        <v>0.01494321</v>
      </c>
      <c r="F34" s="27">
        <v>-0.01879754</v>
      </c>
      <c r="G34" s="37">
        <v>0.00600122</v>
      </c>
    </row>
    <row r="35" spans="1:7" ht="12.75" thickBot="1">
      <c r="A35" s="22" t="s">
        <v>43</v>
      </c>
      <c r="B35" s="32">
        <v>-0.004490246</v>
      </c>
      <c r="C35" s="16">
        <v>-0.0002432812</v>
      </c>
      <c r="D35" s="16">
        <v>0.003384394</v>
      </c>
      <c r="E35" s="16">
        <v>0.002530417</v>
      </c>
      <c r="F35" s="28">
        <v>0.004393293</v>
      </c>
      <c r="G35" s="38">
        <v>0.001301649</v>
      </c>
    </row>
    <row r="36" spans="1:7" ht="12">
      <c r="A36" s="4" t="s">
        <v>44</v>
      </c>
      <c r="B36" s="3">
        <v>25.28381</v>
      </c>
      <c r="C36" s="3">
        <v>25.28992</v>
      </c>
      <c r="D36" s="3">
        <v>25.30518</v>
      </c>
      <c r="E36" s="3">
        <v>25.31128</v>
      </c>
      <c r="F36" s="3">
        <v>25.32349</v>
      </c>
      <c r="G36" s="3"/>
    </row>
    <row r="37" spans="1:6" ht="12">
      <c r="A37" s="4" t="s">
        <v>45</v>
      </c>
      <c r="B37" s="2">
        <v>0.2385457</v>
      </c>
      <c r="C37" s="2">
        <v>0.146993</v>
      </c>
      <c r="D37" s="2">
        <v>0.07934571</v>
      </c>
      <c r="E37" s="2">
        <v>0.009155274</v>
      </c>
      <c r="F37" s="2">
        <v>-0.05035401</v>
      </c>
    </row>
    <row r="38" spans="1:7" ht="12">
      <c r="A38" s="4" t="s">
        <v>53</v>
      </c>
      <c r="B38" s="2">
        <v>0</v>
      </c>
      <c r="C38" s="2">
        <v>-9.047846E-05</v>
      </c>
      <c r="D38" s="2">
        <v>-5.250655E-05</v>
      </c>
      <c r="E38" s="2">
        <v>-0.0001118093</v>
      </c>
      <c r="F38" s="2">
        <v>0.0004492579</v>
      </c>
      <c r="G38" s="2">
        <v>0.0001388075</v>
      </c>
    </row>
    <row r="39" spans="1:7" ht="12.75" thickBot="1">
      <c r="A39" s="4" t="s">
        <v>54</v>
      </c>
      <c r="B39" s="2">
        <v>1.062986E-05</v>
      </c>
      <c r="C39" s="2">
        <v>-2.280996E-05</v>
      </c>
      <c r="D39" s="2">
        <v>0</v>
      </c>
      <c r="E39" s="2">
        <v>-3.258265E-05</v>
      </c>
      <c r="F39" s="2">
        <v>7.88606E-05</v>
      </c>
      <c r="G39" s="2">
        <v>0.0006919502</v>
      </c>
    </row>
    <row r="40" spans="2:7" ht="12.75" thickBot="1">
      <c r="B40" s="7" t="s">
        <v>46</v>
      </c>
      <c r="C40" s="18">
        <v>-0.00376</v>
      </c>
      <c r="D40" s="17" t="s">
        <v>47</v>
      </c>
      <c r="E40" s="18">
        <v>3.117002</v>
      </c>
      <c r="F40" s="17" t="s">
        <v>48</v>
      </c>
      <c r="G40" s="8">
        <v>55.121732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0.003761</v>
      </c>
      <c r="D4">
        <v>0.003759</v>
      </c>
      <c r="E4">
        <v>0.00376</v>
      </c>
      <c r="F4">
        <v>0.002088</v>
      </c>
      <c r="G4">
        <v>0.01172</v>
      </c>
    </row>
    <row r="5" spans="1:7" ht="12.75">
      <c r="A5" t="s">
        <v>13</v>
      </c>
      <c r="B5">
        <v>0.873165</v>
      </c>
      <c r="C5">
        <v>1.326204</v>
      </c>
      <c r="D5">
        <v>0.536638</v>
      </c>
      <c r="E5">
        <v>-0.625468</v>
      </c>
      <c r="F5">
        <v>-3.091921</v>
      </c>
      <c r="G5">
        <v>7.027668</v>
      </c>
    </row>
    <row r="6" spans="1:7" ht="12.75">
      <c r="A6" t="s">
        <v>14</v>
      </c>
      <c r="B6" s="49">
        <v>-5.03052</v>
      </c>
      <c r="C6" s="49">
        <v>53.18703</v>
      </c>
      <c r="D6" s="49">
        <v>30.89056</v>
      </c>
      <c r="E6" s="49">
        <v>65.79416</v>
      </c>
      <c r="F6" s="49">
        <v>-264.5562</v>
      </c>
      <c r="G6" s="49">
        <v>-0.003856626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1.10183</v>
      </c>
      <c r="C8" s="49">
        <v>2.444183</v>
      </c>
      <c r="D8" s="49">
        <v>0.9090562</v>
      </c>
      <c r="E8" s="49">
        <v>2.276981</v>
      </c>
      <c r="F8" s="49">
        <v>1.24287</v>
      </c>
      <c r="G8" s="49">
        <v>1.68014</v>
      </c>
    </row>
    <row r="9" spans="1:7" ht="12.75">
      <c r="A9" t="s">
        <v>17</v>
      </c>
      <c r="B9" s="49">
        <v>-1.214455</v>
      </c>
      <c r="C9" s="49">
        <v>0.1414115</v>
      </c>
      <c r="D9" s="49">
        <v>1.027054</v>
      </c>
      <c r="E9" s="49">
        <v>0.1085476</v>
      </c>
      <c r="F9" s="49">
        <v>-0.3818204</v>
      </c>
      <c r="G9" s="49">
        <v>0.08052908</v>
      </c>
    </row>
    <row r="10" spans="1:7" ht="12.75">
      <c r="A10" t="s">
        <v>18</v>
      </c>
      <c r="B10" s="49">
        <v>-0.34081</v>
      </c>
      <c r="C10" s="49">
        <v>-0.900602</v>
      </c>
      <c r="D10" s="49">
        <v>-0.3034216</v>
      </c>
      <c r="E10" s="49">
        <v>-0.4618161</v>
      </c>
      <c r="F10" s="49">
        <v>-2.574586</v>
      </c>
      <c r="G10" s="49">
        <v>-0.7939811</v>
      </c>
    </row>
    <row r="11" spans="1:7" ht="12.75">
      <c r="A11" t="s">
        <v>19</v>
      </c>
      <c r="B11" s="49">
        <v>2.225446</v>
      </c>
      <c r="C11" s="49">
        <v>1.783155</v>
      </c>
      <c r="D11" s="49">
        <v>2.223959</v>
      </c>
      <c r="E11" s="49">
        <v>1.758476</v>
      </c>
      <c r="F11" s="49">
        <v>12.52933</v>
      </c>
      <c r="G11" s="49">
        <v>3.38256</v>
      </c>
    </row>
    <row r="12" spans="1:7" ht="12.75">
      <c r="A12" t="s">
        <v>20</v>
      </c>
      <c r="B12" s="49">
        <v>0.1504088</v>
      </c>
      <c r="C12" s="49">
        <v>-0.1677085</v>
      </c>
      <c r="D12" s="49">
        <v>0.06423501</v>
      </c>
      <c r="E12" s="49">
        <v>0.2778464</v>
      </c>
      <c r="F12" s="49">
        <v>0.04558548</v>
      </c>
      <c r="G12" s="49">
        <v>0.06979089</v>
      </c>
    </row>
    <row r="13" spans="1:7" ht="12.75">
      <c r="A13" t="s">
        <v>21</v>
      </c>
      <c r="B13" s="49">
        <v>-0.04844199</v>
      </c>
      <c r="C13" s="49">
        <v>0.1294697</v>
      </c>
      <c r="D13" s="49">
        <v>0.1190932</v>
      </c>
      <c r="E13" s="49">
        <v>0.09962711</v>
      </c>
      <c r="F13" s="49">
        <v>0.2165007</v>
      </c>
      <c r="G13" s="49">
        <v>0.1057039</v>
      </c>
    </row>
    <row r="14" spans="1:7" ht="12.75">
      <c r="A14" t="s">
        <v>22</v>
      </c>
      <c r="B14" s="49">
        <v>-0.03633581</v>
      </c>
      <c r="C14" s="49">
        <v>-0.006009546</v>
      </c>
      <c r="D14" s="49">
        <v>-0.0257037</v>
      </c>
      <c r="E14" s="49">
        <v>-0.02598535</v>
      </c>
      <c r="F14" s="49">
        <v>0.19479</v>
      </c>
      <c r="G14" s="49">
        <v>0.006876021</v>
      </c>
    </row>
    <row r="15" spans="1:7" ht="12.75">
      <c r="A15" t="s">
        <v>23</v>
      </c>
      <c r="B15" s="49">
        <v>-0.4630773</v>
      </c>
      <c r="C15" s="49">
        <v>-0.1532328</v>
      </c>
      <c r="D15" s="49">
        <v>-0.07460495</v>
      </c>
      <c r="E15" s="49">
        <v>-0.1006054</v>
      </c>
      <c r="F15" s="49">
        <v>-0.4676822</v>
      </c>
      <c r="G15" s="49">
        <v>-0.2084716</v>
      </c>
    </row>
    <row r="16" spans="1:7" ht="12.75">
      <c r="A16" t="s">
        <v>24</v>
      </c>
      <c r="B16" s="49">
        <v>0.008535198</v>
      </c>
      <c r="C16" s="49">
        <v>-0.06572798</v>
      </c>
      <c r="D16" s="49">
        <v>-0.007102724</v>
      </c>
      <c r="E16" s="49">
        <v>-0.01208311</v>
      </c>
      <c r="F16" s="49">
        <v>-0.03384016</v>
      </c>
      <c r="G16" s="49">
        <v>-0.02372025</v>
      </c>
    </row>
    <row r="17" spans="1:7" ht="12.75">
      <c r="A17" t="s">
        <v>25</v>
      </c>
      <c r="B17" s="49">
        <v>-0.02490412</v>
      </c>
      <c r="C17" s="49">
        <v>-0.0259579</v>
      </c>
      <c r="D17" s="49">
        <v>-0.03123301</v>
      </c>
      <c r="E17" s="49">
        <v>-0.02259586</v>
      </c>
      <c r="F17" s="49">
        <v>-0.009148752</v>
      </c>
      <c r="G17" s="49">
        <v>-0.02401396</v>
      </c>
    </row>
    <row r="18" spans="1:7" ht="12.75">
      <c r="A18" t="s">
        <v>26</v>
      </c>
      <c r="B18" s="49">
        <v>0.02068402</v>
      </c>
      <c r="C18" s="49">
        <v>0.01838397</v>
      </c>
      <c r="D18" s="49">
        <v>0.00821848</v>
      </c>
      <c r="E18" s="49">
        <v>-0.00302783</v>
      </c>
      <c r="F18" s="49">
        <v>0.04516666</v>
      </c>
      <c r="G18" s="49">
        <v>0.01470677</v>
      </c>
    </row>
    <row r="19" spans="1:7" ht="12.75">
      <c r="A19" t="s">
        <v>27</v>
      </c>
      <c r="B19" s="49">
        <v>-0.21258</v>
      </c>
      <c r="C19" s="49">
        <v>-0.1964452</v>
      </c>
      <c r="D19" s="49">
        <v>-0.2122702</v>
      </c>
      <c r="E19" s="49">
        <v>-0.2080309</v>
      </c>
      <c r="F19" s="49">
        <v>-0.1414675</v>
      </c>
      <c r="G19" s="49">
        <v>-0.1980291</v>
      </c>
    </row>
    <row r="20" spans="1:7" ht="12.75">
      <c r="A20" t="s">
        <v>28</v>
      </c>
      <c r="B20" s="49">
        <v>-0.004463878</v>
      </c>
      <c r="C20" s="49">
        <v>0.0001409407</v>
      </c>
      <c r="D20" s="49">
        <v>0.0003030054</v>
      </c>
      <c r="E20" s="49">
        <v>-0.002730604</v>
      </c>
      <c r="F20" s="49">
        <v>-0.001964643</v>
      </c>
      <c r="G20" s="49">
        <v>-0.001458223</v>
      </c>
    </row>
    <row r="21" spans="1:7" ht="12.75">
      <c r="A21" t="s">
        <v>29</v>
      </c>
      <c r="B21" s="49">
        <v>-6.26166</v>
      </c>
      <c r="C21" s="49">
        <v>13.55879</v>
      </c>
      <c r="D21" s="49">
        <v>-4.020121</v>
      </c>
      <c r="E21" s="49">
        <v>19.08399</v>
      </c>
      <c r="F21" s="49">
        <v>-44.75437</v>
      </c>
      <c r="G21" s="49">
        <v>0.004295608</v>
      </c>
    </row>
    <row r="22" spans="1:7" ht="12.75">
      <c r="A22" t="s">
        <v>30</v>
      </c>
      <c r="B22" s="49">
        <v>17.46331</v>
      </c>
      <c r="C22" s="49">
        <v>26.52414</v>
      </c>
      <c r="D22" s="49">
        <v>10.73277</v>
      </c>
      <c r="E22" s="49">
        <v>-12.50937</v>
      </c>
      <c r="F22" s="49">
        <v>-61.83922</v>
      </c>
      <c r="G22" s="49">
        <v>0</v>
      </c>
    </row>
    <row r="23" spans="1:7" ht="12.75">
      <c r="A23" t="s">
        <v>31</v>
      </c>
      <c r="B23" s="49">
        <v>2.108969</v>
      </c>
      <c r="C23" s="49">
        <v>0.6801293</v>
      </c>
      <c r="D23" s="49">
        <v>0.4581877</v>
      </c>
      <c r="E23" s="49">
        <v>0.2501823</v>
      </c>
      <c r="F23" s="49">
        <v>6.413151</v>
      </c>
      <c r="G23" s="49">
        <v>1.495694</v>
      </c>
    </row>
    <row r="24" spans="1:7" ht="12.75">
      <c r="A24" t="s">
        <v>32</v>
      </c>
      <c r="B24" s="49">
        <v>-1.702804</v>
      </c>
      <c r="C24" s="49">
        <v>3.735787</v>
      </c>
      <c r="D24" s="49">
        <v>2.586995</v>
      </c>
      <c r="E24" s="49">
        <v>0.2765169</v>
      </c>
      <c r="F24" s="49">
        <v>2.120639</v>
      </c>
      <c r="G24" s="49">
        <v>1.624604</v>
      </c>
    </row>
    <row r="25" spans="1:7" ht="12.75">
      <c r="A25" t="s">
        <v>33</v>
      </c>
      <c r="B25" s="49">
        <v>0.5522318</v>
      </c>
      <c r="C25" s="49">
        <v>0.506021</v>
      </c>
      <c r="D25" s="49">
        <v>0.1860222</v>
      </c>
      <c r="E25" s="49">
        <v>0.2241282</v>
      </c>
      <c r="F25" s="49">
        <v>0.1075905</v>
      </c>
      <c r="G25" s="49">
        <v>0.3147479</v>
      </c>
    </row>
    <row r="26" spans="1:7" ht="12.75">
      <c r="A26" t="s">
        <v>34</v>
      </c>
      <c r="B26" s="49">
        <v>1.081102</v>
      </c>
      <c r="C26" s="49">
        <v>0.2959358</v>
      </c>
      <c r="D26" s="49">
        <v>0.6619088</v>
      </c>
      <c r="E26" s="49">
        <v>-0.01835847</v>
      </c>
      <c r="F26" s="49">
        <v>0.9080474</v>
      </c>
      <c r="G26" s="49">
        <v>0.5034585</v>
      </c>
    </row>
    <row r="27" spans="1:7" ht="12.75">
      <c r="A27" t="s">
        <v>35</v>
      </c>
      <c r="B27" s="49">
        <v>0.320292</v>
      </c>
      <c r="C27" s="49">
        <v>-0.07073616</v>
      </c>
      <c r="D27" s="49">
        <v>-0.07732032</v>
      </c>
      <c r="E27" s="49">
        <v>-0.301534</v>
      </c>
      <c r="F27" s="49">
        <v>0.4090283</v>
      </c>
      <c r="G27" s="49">
        <v>-0.007204895</v>
      </c>
    </row>
    <row r="28" spans="1:7" ht="12.75">
      <c r="A28" t="s">
        <v>36</v>
      </c>
      <c r="B28" s="49">
        <v>-0.1655381</v>
      </c>
      <c r="C28" s="49">
        <v>0.6623705</v>
      </c>
      <c r="D28" s="49">
        <v>0.2966989</v>
      </c>
      <c r="E28" s="49">
        <v>0.07136026</v>
      </c>
      <c r="F28" s="49">
        <v>0.483444</v>
      </c>
      <c r="G28" s="49">
        <v>0.2885368</v>
      </c>
    </row>
    <row r="29" spans="1:7" ht="12.75">
      <c r="A29" t="s">
        <v>37</v>
      </c>
      <c r="B29" s="49">
        <v>-0.02422089</v>
      </c>
      <c r="C29" s="49">
        <v>-0.06451038</v>
      </c>
      <c r="D29" s="49">
        <v>0.03165053</v>
      </c>
      <c r="E29" s="49">
        <v>-0.02343862</v>
      </c>
      <c r="F29" s="49">
        <v>-0.1540649</v>
      </c>
      <c r="G29" s="49">
        <v>-0.03763418</v>
      </c>
    </row>
    <row r="30" spans="1:7" ht="12.75">
      <c r="A30" t="s">
        <v>38</v>
      </c>
      <c r="B30" s="49">
        <v>0.1089303</v>
      </c>
      <c r="C30" s="49">
        <v>0.03423828</v>
      </c>
      <c r="D30" s="49">
        <v>0.1535178</v>
      </c>
      <c r="E30" s="49">
        <v>0.1177502</v>
      </c>
      <c r="F30" s="49">
        <v>0.3336606</v>
      </c>
      <c r="G30" s="49">
        <v>0.1338405</v>
      </c>
    </row>
    <row r="31" spans="1:7" ht="12.75">
      <c r="A31" t="s">
        <v>39</v>
      </c>
      <c r="B31" s="49">
        <v>-0.01568422</v>
      </c>
      <c r="C31" s="49">
        <v>-0.05704489</v>
      </c>
      <c r="D31" s="49">
        <v>0.001086252</v>
      </c>
      <c r="E31" s="49">
        <v>-0.02230752</v>
      </c>
      <c r="F31" s="49">
        <v>0.007389818</v>
      </c>
      <c r="G31" s="49">
        <v>-0.02011307</v>
      </c>
    </row>
    <row r="32" spans="1:7" ht="12.75">
      <c r="A32" t="s">
        <v>40</v>
      </c>
      <c r="B32" s="49">
        <v>0.02517388</v>
      </c>
      <c r="C32" s="49">
        <v>0.08666843</v>
      </c>
      <c r="D32" s="49">
        <v>0.03239794</v>
      </c>
      <c r="E32" s="49">
        <v>0.01719374</v>
      </c>
      <c r="F32" s="49">
        <v>0.07272275</v>
      </c>
      <c r="G32" s="49">
        <v>0.04614374</v>
      </c>
    </row>
    <row r="33" spans="1:7" ht="12.75">
      <c r="A33" t="s">
        <v>41</v>
      </c>
      <c r="B33" s="49">
        <v>0.08196714</v>
      </c>
      <c r="C33" s="49">
        <v>0.06530007</v>
      </c>
      <c r="D33" s="49">
        <v>0.07671586</v>
      </c>
      <c r="E33" s="49">
        <v>0.05472133</v>
      </c>
      <c r="F33" s="49">
        <v>0.05175431</v>
      </c>
      <c r="G33" s="49">
        <v>0.06610026</v>
      </c>
    </row>
    <row r="34" spans="1:7" ht="12.75">
      <c r="A34" t="s">
        <v>42</v>
      </c>
      <c r="B34" s="49">
        <v>0.006596644</v>
      </c>
      <c r="C34" s="49">
        <v>0.003727773</v>
      </c>
      <c r="D34" s="49">
        <v>0.01261643</v>
      </c>
      <c r="E34" s="49">
        <v>0.01494321</v>
      </c>
      <c r="F34" s="49">
        <v>-0.01879754</v>
      </c>
      <c r="G34" s="49">
        <v>0.00600122</v>
      </c>
    </row>
    <row r="35" spans="1:7" ht="12.75">
      <c r="A35" t="s">
        <v>43</v>
      </c>
      <c r="B35" s="49">
        <v>-0.004490246</v>
      </c>
      <c r="C35" s="49">
        <v>-0.0002432812</v>
      </c>
      <c r="D35" s="49">
        <v>0.003384394</v>
      </c>
      <c r="E35" s="49">
        <v>0.002530417</v>
      </c>
      <c r="F35" s="49">
        <v>0.004393293</v>
      </c>
      <c r="G35" s="49">
        <v>0.001301649</v>
      </c>
    </row>
    <row r="36" spans="1:6" ht="12.75">
      <c r="A36" t="s">
        <v>44</v>
      </c>
      <c r="B36" s="49">
        <v>25.28381</v>
      </c>
      <c r="C36" s="49">
        <v>25.28992</v>
      </c>
      <c r="D36" s="49">
        <v>25.30518</v>
      </c>
      <c r="E36" s="49">
        <v>25.31128</v>
      </c>
      <c r="F36" s="49">
        <v>25.32349</v>
      </c>
    </row>
    <row r="37" spans="1:6" ht="12.75">
      <c r="A37" t="s">
        <v>45</v>
      </c>
      <c r="B37" s="49">
        <v>0.2385457</v>
      </c>
      <c r="C37" s="49">
        <v>0.146993</v>
      </c>
      <c r="D37" s="49">
        <v>0.07934571</v>
      </c>
      <c r="E37" s="49">
        <v>0.009155274</v>
      </c>
      <c r="F37" s="49">
        <v>-0.05035401</v>
      </c>
    </row>
    <row r="38" spans="1:7" ht="12.75">
      <c r="A38" t="s">
        <v>55</v>
      </c>
      <c r="B38" s="49">
        <v>0</v>
      </c>
      <c r="C38" s="49">
        <v>-9.047846E-05</v>
      </c>
      <c r="D38" s="49">
        <v>-5.250655E-05</v>
      </c>
      <c r="E38" s="49">
        <v>-0.0001118093</v>
      </c>
      <c r="F38" s="49">
        <v>0.0004492579</v>
      </c>
      <c r="G38" s="49">
        <v>0.0001388075</v>
      </c>
    </row>
    <row r="39" spans="1:7" ht="12.75">
      <c r="A39" t="s">
        <v>56</v>
      </c>
      <c r="B39" s="49">
        <v>1.062986E-05</v>
      </c>
      <c r="C39" s="49">
        <v>-2.280996E-05</v>
      </c>
      <c r="D39" s="49">
        <v>0</v>
      </c>
      <c r="E39" s="49">
        <v>-3.258265E-05</v>
      </c>
      <c r="F39" s="49">
        <v>7.88606E-05</v>
      </c>
      <c r="G39" s="49">
        <v>0.0006919502</v>
      </c>
    </row>
    <row r="40" spans="2:7" ht="12.75">
      <c r="B40" t="s">
        <v>46</v>
      </c>
      <c r="C40">
        <v>-0.00376</v>
      </c>
      <c r="D40" t="s">
        <v>47</v>
      </c>
      <c r="E40">
        <v>3.117002</v>
      </c>
      <c r="F40" t="s">
        <v>48</v>
      </c>
      <c r="G40">
        <v>55.121732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8.570447245595421E-06</v>
      </c>
      <c r="C50">
        <f>-0.017/(C7*C7+C22*C22)*(C21*C22+C6*C7)</f>
        <v>-9.047845244845341E-05</v>
      </c>
      <c r="D50">
        <f>-0.017/(D7*D7+D22*D22)*(D21*D22+D6*D7)</f>
        <v>-5.250655652067158E-05</v>
      </c>
      <c r="E50">
        <f>-0.017/(E7*E7+E22*E22)*(E21*E22+E6*E7)</f>
        <v>-0.00011180931315829906</v>
      </c>
      <c r="F50">
        <f>-0.017/(F7*F7+F22*F22)*(F21*F22+F6*F7)</f>
        <v>0.0004492578721720371</v>
      </c>
      <c r="G50">
        <f>(B50*B$4+C50*C$4+D50*D$4+E50*E$4+F50*F$4)/SUM(B$4:F$4)</f>
        <v>-4.071948157511402E-08</v>
      </c>
    </row>
    <row r="51" spans="1:7" ht="12.75">
      <c r="A51" t="s">
        <v>59</v>
      </c>
      <c r="B51">
        <f>-0.017/(B7*B7+B22*B22)*(B21*B7-B6*B22)</f>
        <v>1.0629855162291153E-05</v>
      </c>
      <c r="C51">
        <f>-0.017/(C7*C7+C22*C22)*(C21*C7-C6*C22)</f>
        <v>-2.280995668602739E-05</v>
      </c>
      <c r="D51">
        <f>-0.017/(D7*D7+D22*D22)*(D21*D7-D6*D22)</f>
        <v>6.890559779462836E-06</v>
      </c>
      <c r="E51">
        <f>-0.017/(E7*E7+E22*E22)*(E21*E7-E6*E22)</f>
        <v>-3.258264940677431E-05</v>
      </c>
      <c r="F51">
        <f>-0.017/(F7*F7+F22*F22)*(F21*F7-F6*F22)</f>
        <v>7.886060463939785E-05</v>
      </c>
      <c r="G51">
        <f>(B51*B$4+C51*C$4+D51*D$4+E51*E$4+F51*F$4)/SUM(B$4:F$4)</f>
        <v>4.02946468384632E-07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9999.998473545986</v>
      </c>
      <c r="C62">
        <f>C7+(2/0.017)*(C8*C50-C23*C51)</f>
        <v>9999.975807979357</v>
      </c>
      <c r="D62">
        <f>D7+(2/0.017)*(D8*D50-D23*D51)</f>
        <v>9999.994013108178</v>
      </c>
      <c r="E62">
        <f>E7+(2/0.017)*(E8*E50-E23*E51)</f>
        <v>9999.971007520056</v>
      </c>
      <c r="F62">
        <f>F7+(2/0.017)*(F8*F50-F23*F51)</f>
        <v>10000.006191078362</v>
      </c>
    </row>
    <row r="63" spans="1:6" ht="12.75">
      <c r="A63" t="s">
        <v>67</v>
      </c>
      <c r="B63">
        <f>B8+(3/0.017)*(B9*B50-B24*B51)</f>
        <v>1.1031874360082565</v>
      </c>
      <c r="C63">
        <f>C8+(3/0.017)*(C9*C50-C24*C51)</f>
        <v>2.456962725761143</v>
      </c>
      <c r="D63">
        <f>D8+(3/0.017)*(D9*D50-D24*D51)</f>
        <v>0.8963939213063318</v>
      </c>
      <c r="E63">
        <f>E8+(3/0.017)*(E9*E50-E24*E51)</f>
        <v>2.2764291801070766</v>
      </c>
      <c r="F63">
        <f>F8+(3/0.017)*(F9*F50-F24*F51)</f>
        <v>1.1830869363145122</v>
      </c>
    </row>
    <row r="64" spans="1:6" ht="12.75">
      <c r="A64" t="s">
        <v>68</v>
      </c>
      <c r="B64">
        <f>B9+(4/0.017)*(B10*B50-B25*B51)</f>
        <v>-1.2165234795707724</v>
      </c>
      <c r="C64">
        <f>C9+(4/0.017)*(C10*C50-C25*C51)</f>
        <v>0.16330029819392994</v>
      </c>
      <c r="D64">
        <f>D9+(4/0.017)*(D10*D50-D25*D51)</f>
        <v>1.030501017953079</v>
      </c>
      <c r="E64">
        <f>E9+(4/0.017)*(E10*E50-E25*E51)</f>
        <v>0.12241537211981546</v>
      </c>
      <c r="F64">
        <f>F9+(4/0.017)*(F10*F50-F25*F51)</f>
        <v>-0.6559704423452639</v>
      </c>
    </row>
    <row r="65" spans="1:6" ht="12.75">
      <c r="A65" t="s">
        <v>69</v>
      </c>
      <c r="B65">
        <f>B10+(5/0.017)*(B11*B50-B26*B51)</f>
        <v>-0.33858026180433587</v>
      </c>
      <c r="C65">
        <f>C10+(5/0.017)*(C11*C50-C26*C51)</f>
        <v>-0.9460687123811403</v>
      </c>
      <c r="D65">
        <f>D10+(5/0.017)*(D11*D50-D26*D51)</f>
        <v>-0.3391078797317967</v>
      </c>
      <c r="E65">
        <f>E10+(5/0.017)*(E11*E50-E26*E51)</f>
        <v>-0.5198196768697082</v>
      </c>
      <c r="F65">
        <f>F10+(5/0.017)*(F11*F50-F26*F51)</f>
        <v>-0.9400886563129303</v>
      </c>
    </row>
    <row r="66" spans="1:6" ht="12.75">
      <c r="A66" t="s">
        <v>70</v>
      </c>
      <c r="B66">
        <f>B11+(6/0.017)*(B12*B50-B27*B51)</f>
        <v>2.224699322276247</v>
      </c>
      <c r="C66">
        <f>C11+(6/0.017)*(C12*C50-C27*C51)</f>
        <v>1.787941064751782</v>
      </c>
      <c r="D66">
        <f>D11+(6/0.017)*(D12*D50-D27*D51)</f>
        <v>2.2229566545072785</v>
      </c>
      <c r="E66">
        <f>E11+(6/0.017)*(E12*E50-E27*E51)</f>
        <v>1.7440440264398605</v>
      </c>
      <c r="F66">
        <f>F11+(6/0.017)*(F12*F50-F27*F51)</f>
        <v>12.525173558833217</v>
      </c>
    </row>
    <row r="67" spans="1:6" ht="12.75">
      <c r="A67" t="s">
        <v>71</v>
      </c>
      <c r="B67">
        <f>B12+(7/0.017)*(B13*B50-B28*B51)</f>
        <v>0.15096240797350116</v>
      </c>
      <c r="C67">
        <f>C12+(7/0.017)*(C13*C50-C28*C51)</f>
        <v>-0.16631079586817898</v>
      </c>
      <c r="D67">
        <f>D12+(7/0.017)*(D13*D50-D28*D51)</f>
        <v>0.0608183530936559</v>
      </c>
      <c r="E67">
        <f>E12+(7/0.017)*(E13*E50-E28*E51)</f>
        <v>0.274217051361457</v>
      </c>
      <c r="F67">
        <f>F12+(7/0.017)*(F13*F50-F28*F51)</f>
        <v>0.06993722727031015</v>
      </c>
    </row>
    <row r="68" spans="1:6" ht="12.75">
      <c r="A68" t="s">
        <v>72</v>
      </c>
      <c r="B68">
        <f>B13+(8/0.017)*(B14*B50-B29*B51)</f>
        <v>-0.04846737804241374</v>
      </c>
      <c r="C68">
        <f>C13+(8/0.017)*(C14*C50-C29*C51)</f>
        <v>0.12903311432865816</v>
      </c>
      <c r="D68">
        <f>D13+(8/0.017)*(D14*D50-D29*D51)</f>
        <v>0.11962568136838762</v>
      </c>
      <c r="E68">
        <f>E13+(8/0.017)*(E14*E50-E29*E51)</f>
        <v>0.10063497437535972</v>
      </c>
      <c r="F68">
        <f>F13+(8/0.017)*(F14*F50-F29*F51)</f>
        <v>0.26339980215910563</v>
      </c>
    </row>
    <row r="69" spans="1:6" ht="12.75">
      <c r="A69" t="s">
        <v>73</v>
      </c>
      <c r="B69">
        <f>B14+(9/0.017)*(B15*B50-B30*B51)</f>
        <v>-0.03904994152580055</v>
      </c>
      <c r="C69">
        <f>C14+(9/0.017)*(C15*C50-C30*C51)</f>
        <v>0.0017438165076074739</v>
      </c>
      <c r="D69">
        <f>D14+(9/0.017)*(D15*D50-D30*D51)</f>
        <v>-0.024189886528701923</v>
      </c>
      <c r="E69">
        <f>E14+(9/0.017)*(E15*E50-E30*E51)</f>
        <v>-0.017999049563309326</v>
      </c>
      <c r="F69">
        <f>F14+(9/0.017)*(F15*F50-F30*F51)</f>
        <v>0.06962510116672163</v>
      </c>
    </row>
    <row r="70" spans="1:6" ht="12.75">
      <c r="A70" t="s">
        <v>74</v>
      </c>
      <c r="B70">
        <f>B15+(10/0.017)*(B16*B50-B31*B51)</f>
        <v>-0.4629361991463981</v>
      </c>
      <c r="C70">
        <f>C15+(10/0.017)*(C16*C50-C31*C51)</f>
        <v>-0.15049999150417429</v>
      </c>
      <c r="D70">
        <f>D15+(10/0.017)*(D16*D50-D31*D51)</f>
        <v>-0.07438997665010873</v>
      </c>
      <c r="E70">
        <f>E15+(10/0.017)*(E16*E50-E31*E51)</f>
        <v>-0.10023824345492849</v>
      </c>
      <c r="F70">
        <f>F15+(10/0.017)*(F16*F50-F31*F51)</f>
        <v>-0.4769679198771861</v>
      </c>
    </row>
    <row r="71" spans="1:6" ht="12.75">
      <c r="A71" t="s">
        <v>75</v>
      </c>
      <c r="B71">
        <f>B16+(11/0.017)*(B17*B50-B32*B51)</f>
        <v>0.008223940612103551</v>
      </c>
      <c r="C71">
        <f>C16+(11/0.017)*(C17*C50-C32*C51)</f>
        <v>-0.0629291052172509</v>
      </c>
      <c r="D71">
        <f>D16+(11/0.017)*(D17*D50-D32*D51)</f>
        <v>-0.006186037147746073</v>
      </c>
      <c r="E71">
        <f>E16+(11/0.017)*(E17*E50-E32*E51)</f>
        <v>-0.01008586899520262</v>
      </c>
      <c r="F71">
        <f>F16+(11/0.017)*(F17*F50-F32*F51)</f>
        <v>-0.040210524577557874</v>
      </c>
    </row>
    <row r="72" spans="1:6" ht="12.75">
      <c r="A72" t="s">
        <v>76</v>
      </c>
      <c r="B72">
        <f>B17+(12/0.017)*(B18*B50-B33*B51)</f>
        <v>-0.025394021781668517</v>
      </c>
      <c r="C72">
        <f>C17+(12/0.017)*(C18*C50-C33*C51)</f>
        <v>-0.026080625685057108</v>
      </c>
      <c r="D72">
        <f>D17+(12/0.017)*(D18*D50-D33*D51)</f>
        <v>-0.031910755391056644</v>
      </c>
      <c r="E72">
        <f>E17+(12/0.017)*(E18*E50-E33*E51)</f>
        <v>-0.021098326703678238</v>
      </c>
      <c r="F72">
        <f>F17+(12/0.017)*(F18*F50-F33*F51)</f>
        <v>0.0022936725073574304</v>
      </c>
    </row>
    <row r="73" spans="1:6" ht="12.75">
      <c r="A73" t="s">
        <v>77</v>
      </c>
      <c r="B73">
        <f>B18+(13/0.017)*(B19*B50-B34*B51)</f>
        <v>0.019237175788547275</v>
      </c>
      <c r="C73">
        <f>C18+(13/0.017)*(C19*C50-C34*C51)</f>
        <v>0.032040919668158786</v>
      </c>
      <c r="D73">
        <f>D18+(13/0.017)*(D19*D50-D34*D51)</f>
        <v>0.016675089344403884</v>
      </c>
      <c r="E73">
        <f>E18+(13/0.017)*(E19*E50-E34*E51)</f>
        <v>0.015131396966051749</v>
      </c>
      <c r="F73">
        <f>F18+(13/0.017)*(F19*F50-F34*F51)</f>
        <v>-0.00230093027045513</v>
      </c>
    </row>
    <row r="74" spans="1:6" ht="12.75">
      <c r="A74" t="s">
        <v>78</v>
      </c>
      <c r="B74">
        <f>B19+(14/0.017)*(B20*B50-B35*B51)</f>
        <v>-0.21257219851341258</v>
      </c>
      <c r="C74">
        <f>C19+(14/0.017)*(C20*C50-C35*C51)</f>
        <v>-0.19646027168357677</v>
      </c>
      <c r="D74">
        <f>D19+(14/0.017)*(D20*D50-D35*D51)</f>
        <v>-0.21230250717357035</v>
      </c>
      <c r="E74">
        <f>E19+(14/0.017)*(E20*E50-E35*E51)</f>
        <v>-0.2077115726430613</v>
      </c>
      <c r="F74">
        <f>F19+(14/0.017)*(F20*F50-F35*F51)</f>
        <v>-0.14247969100384353</v>
      </c>
    </row>
    <row r="75" spans="1:6" ht="12.75">
      <c r="A75" t="s">
        <v>79</v>
      </c>
      <c r="B75" s="49">
        <f>B20</f>
        <v>-0.004463878</v>
      </c>
      <c r="C75" s="49">
        <f>C20</f>
        <v>0.0001409407</v>
      </c>
      <c r="D75" s="49">
        <f>D20</f>
        <v>0.0003030054</v>
      </c>
      <c r="E75" s="49">
        <f>E20</f>
        <v>-0.002730604</v>
      </c>
      <c r="F75" s="49">
        <f>F20</f>
        <v>-0.001964643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17.4668143648083</v>
      </c>
      <c r="C82">
        <f>C22+(2/0.017)*(C8*C51+C23*C50)</f>
        <v>26.51034132295393</v>
      </c>
      <c r="D82">
        <f>D22+(2/0.017)*(D8*D51+D23*D50)</f>
        <v>10.730676593849632</v>
      </c>
      <c r="E82">
        <f>E22+(2/0.017)*(E8*E51+E23*E50)</f>
        <v>-12.521389151147794</v>
      </c>
      <c r="F82">
        <f>F22+(2/0.017)*(F8*F51+F23*F50)</f>
        <v>-61.488729170368686</v>
      </c>
    </row>
    <row r="83" spans="1:6" ht="12.75">
      <c r="A83" t="s">
        <v>82</v>
      </c>
      <c r="B83">
        <f>B23+(3/0.017)*(B9*B51+B24*B50)</f>
        <v>2.104115481305404</v>
      </c>
      <c r="C83">
        <f>C23+(3/0.017)*(C9*C51+C24*C50)</f>
        <v>0.6199115676540665</v>
      </c>
      <c r="D83">
        <f>D23+(3/0.017)*(D9*D51+D24*D50)</f>
        <v>0.43546583725838967</v>
      </c>
      <c r="E83">
        <f>E23+(3/0.017)*(E9*E51+E24*E50)</f>
        <v>0.24410219416581022</v>
      </c>
      <c r="F83">
        <f>F23+(3/0.017)*(F9*F51+F24*F50)</f>
        <v>6.575963325384244</v>
      </c>
    </row>
    <row r="84" spans="1:6" ht="12.75">
      <c r="A84" t="s">
        <v>83</v>
      </c>
      <c r="B84">
        <f>B24+(4/0.017)*(B10*B51+B25*B50)</f>
        <v>-1.7025427970420284</v>
      </c>
      <c r="C84">
        <f>C24+(4/0.017)*(C10*C51+C25*C50)</f>
        <v>3.7298478695588075</v>
      </c>
      <c r="D84">
        <f>D24+(4/0.017)*(D10*D51+D25*D50)</f>
        <v>2.584204851804334</v>
      </c>
      <c r="E84">
        <f>E24+(4/0.017)*(E10*E51+E25*E50)</f>
        <v>0.2741610345824231</v>
      </c>
      <c r="F84">
        <f>F24+(4/0.017)*(F10*F51+F25*F50)</f>
        <v>2.0842395812799523</v>
      </c>
    </row>
    <row r="85" spans="1:6" ht="12.75">
      <c r="A85" t="s">
        <v>84</v>
      </c>
      <c r="B85">
        <f>B25+(5/0.017)*(B11*B51+B26*B50)</f>
        <v>0.5619146518557671</v>
      </c>
      <c r="C85">
        <f>C25+(5/0.017)*(C11*C51+C26*C50)</f>
        <v>0.4861829113168918</v>
      </c>
      <c r="D85">
        <f>D25+(5/0.017)*(D11*D51+D26*D50)</f>
        <v>0.1803074266523072</v>
      </c>
      <c r="E85">
        <f>E25+(5/0.017)*(E11*E51+E26*E50)</f>
        <v>0.20788021203620893</v>
      </c>
      <c r="F85">
        <f>F25+(5/0.017)*(F11*F51+F26*F50)</f>
        <v>0.5181840242005581</v>
      </c>
    </row>
    <row r="86" spans="1:6" ht="12.75">
      <c r="A86" t="s">
        <v>85</v>
      </c>
      <c r="B86">
        <f>B26+(6/0.017)*(B12*B51+B27*B50)</f>
        <v>1.0826351303935249</v>
      </c>
      <c r="C86">
        <f>C26+(6/0.017)*(C12*C51+C27*C50)</f>
        <v>0.2995448077328794</v>
      </c>
      <c r="D86">
        <f>D26+(6/0.017)*(D12*D51+D27*D50)</f>
        <v>0.6634978960924526</v>
      </c>
      <c r="E86">
        <f>E26+(6/0.017)*(E12*E51+E27*E50)</f>
        <v>-0.009654468496327</v>
      </c>
      <c r="F86">
        <f>F26+(6/0.017)*(F12*F51+F27*F50)</f>
        <v>0.9741723701994316</v>
      </c>
    </row>
    <row r="87" spans="1:6" ht="12.75">
      <c r="A87" t="s">
        <v>86</v>
      </c>
      <c r="B87">
        <f>B27+(7/0.017)*(B13*B51+B28*B50)</f>
        <v>0.3194957842214933</v>
      </c>
      <c r="C87">
        <f>C27+(7/0.017)*(C13*C51+C28*C50)</f>
        <v>-0.0966293477798017</v>
      </c>
      <c r="D87">
        <f>D27+(7/0.017)*(D13*D51+D28*D50)</f>
        <v>-0.08339715124940028</v>
      </c>
      <c r="E87">
        <f>E27+(7/0.017)*(E13*E51+E28*E50)</f>
        <v>-0.3061559998810332</v>
      </c>
      <c r="F87">
        <f>F27+(7/0.017)*(F13*F51+F28*F50)</f>
        <v>0.5054901112957846</v>
      </c>
    </row>
    <row r="88" spans="1:6" ht="12.75">
      <c r="A88" t="s">
        <v>87</v>
      </c>
      <c r="B88">
        <f>B28+(8/0.017)*(B14*B51+B29*B50)</f>
        <v>-0.16581754859176043</v>
      </c>
      <c r="C88">
        <f>C28+(8/0.017)*(C14*C51+C29*C50)</f>
        <v>0.6651817361568114</v>
      </c>
      <c r="D88">
        <f>D28+(8/0.017)*(D14*D51+D29*D50)</f>
        <v>0.2958335008358788</v>
      </c>
      <c r="E88">
        <f>E28+(8/0.017)*(E14*E51+E29*E50)</f>
        <v>0.07299194355404268</v>
      </c>
      <c r="F88">
        <f>F28+(8/0.017)*(F14*F51+F29*F50)</f>
        <v>0.4581011237775579</v>
      </c>
    </row>
    <row r="89" spans="1:6" ht="12.75">
      <c r="A89" t="s">
        <v>88</v>
      </c>
      <c r="B89">
        <f>B29+(9/0.017)*(B15*B51+B30*B50)</f>
        <v>-0.026332641126184216</v>
      </c>
      <c r="C89">
        <f>C29+(9/0.017)*(C15*C51+C30*C50)</f>
        <v>-0.06429998808953902</v>
      </c>
      <c r="D89">
        <f>D29+(9/0.017)*(D15*D51+D30*D50)</f>
        <v>0.027110950694468713</v>
      </c>
      <c r="E89">
        <f>E29+(9/0.017)*(E15*E51+E30*E50)</f>
        <v>-0.028673220387448028</v>
      </c>
      <c r="F89">
        <f>F29+(9/0.017)*(F15*F51+F30*F50)</f>
        <v>-0.09423186758746749</v>
      </c>
    </row>
    <row r="90" spans="1:6" ht="12.75">
      <c r="A90" t="s">
        <v>89</v>
      </c>
      <c r="B90">
        <f>B30+(10/0.017)*(B16*B51+B31*B50)</f>
        <v>0.1089045983167195</v>
      </c>
      <c r="C90">
        <f>C30+(10/0.017)*(C16*C51+C31*C50)</f>
        <v>0.03815627161420726</v>
      </c>
      <c r="D90">
        <f>D30+(10/0.017)*(D16*D51+D31*D50)</f>
        <v>0.15345546053155723</v>
      </c>
      <c r="E90">
        <f>E30+(10/0.017)*(E16*E51+E31*E50)</f>
        <v>0.11944895778019912</v>
      </c>
      <c r="F90">
        <f>F30+(10/0.017)*(F16*F51+F31*F50)</f>
        <v>0.334043704959838</v>
      </c>
    </row>
    <row r="91" spans="1:6" ht="12.75">
      <c r="A91" t="s">
        <v>90</v>
      </c>
      <c r="B91">
        <f>B31+(11/0.017)*(B17*B51+B32*B50)</f>
        <v>-0.015715910209318295</v>
      </c>
      <c r="C91">
        <f>C31+(11/0.017)*(C17*C51+C32*C50)</f>
        <v>-0.061735760313332104</v>
      </c>
      <c r="D91">
        <f>D31+(11/0.017)*(D17*D51+D32*D50)</f>
        <v>-0.00015371794663939734</v>
      </c>
      <c r="E91">
        <f>E31+(11/0.017)*(E17*E51+E32*E50)</f>
        <v>-0.023075052943033882</v>
      </c>
      <c r="F91">
        <f>F31+(11/0.017)*(F17*F51+F32*F50)</f>
        <v>0.02806321269999495</v>
      </c>
    </row>
    <row r="92" spans="1:6" ht="12.75">
      <c r="A92" t="s">
        <v>91</v>
      </c>
      <c r="B92">
        <f>B32+(12/0.017)*(B18*B51+B33*B50)</f>
        <v>0.025824959896011482</v>
      </c>
      <c r="C92">
        <f>C32+(12/0.017)*(C18*C51+C33*C50)</f>
        <v>0.08220189811449913</v>
      </c>
      <c r="D92">
        <f>D32+(12/0.017)*(D18*D51+D33*D50)</f>
        <v>0.029594559497845452</v>
      </c>
      <c r="E92">
        <f>E32+(12/0.017)*(E18*E51+E33*E50)</f>
        <v>0.012944540283019779</v>
      </c>
      <c r="F92">
        <f>F32+(12/0.017)*(F18*F51+F33*F50)</f>
        <v>0.09164950386127582</v>
      </c>
    </row>
    <row r="93" spans="1:6" ht="12.75">
      <c r="A93" t="s">
        <v>92</v>
      </c>
      <c r="B93">
        <f>B33+(13/0.017)*(B19*B51+B34*B50)</f>
        <v>0.08028237179570596</v>
      </c>
      <c r="C93">
        <f>C33+(13/0.017)*(C19*C51+C34*C50)</f>
        <v>0.06846872316610383</v>
      </c>
      <c r="D93">
        <f>D33+(13/0.017)*(D19*D51+D34*D50)</f>
        <v>0.07509077909611916</v>
      </c>
      <c r="E93">
        <f>E33+(13/0.017)*(E19*E51+E34*E50)</f>
        <v>0.05862699481423185</v>
      </c>
      <c r="F93">
        <f>F33+(13/0.017)*(F19*F51+F34*F50)</f>
        <v>0.036765191157599644</v>
      </c>
    </row>
    <row r="94" spans="1:6" ht="12.75">
      <c r="A94" t="s">
        <v>93</v>
      </c>
      <c r="B94">
        <f>B34+(14/0.017)*(B20*B51+B35*B50)</f>
        <v>0.006525874993946566</v>
      </c>
      <c r="C94">
        <f>C34+(14/0.017)*(C20*C51+C35*C50)</f>
        <v>0.003743252763125239</v>
      </c>
      <c r="D94">
        <f>D34+(14/0.017)*(D20*D51+D35*D50)</f>
        <v>0.012471805883977746</v>
      </c>
      <c r="E94">
        <f>E34+(14/0.017)*(E20*E51+E35*E50)</f>
        <v>0.014783483280257243</v>
      </c>
      <c r="F94">
        <f>F34+(14/0.017)*(F20*F51+F35*F50)</f>
        <v>-0.017299714151659505</v>
      </c>
    </row>
    <row r="95" spans="1:6" ht="12.75">
      <c r="A95" t="s">
        <v>94</v>
      </c>
      <c r="B95" s="49">
        <f>B35</f>
        <v>-0.004490246</v>
      </c>
      <c r="C95" s="49">
        <f>C35</f>
        <v>-0.0002432812</v>
      </c>
      <c r="D95" s="49">
        <f>D35</f>
        <v>0.003384394</v>
      </c>
      <c r="E95" s="49">
        <f>E35</f>
        <v>0.002530417</v>
      </c>
      <c r="F95" s="49">
        <f>F35</f>
        <v>0.004393293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1.1031876044047713</v>
      </c>
      <c r="C103">
        <f>C63*10000/C62</f>
        <v>2.4569686696648207</v>
      </c>
      <c r="D103">
        <f>D63*10000/D62</f>
        <v>0.8963944579679967</v>
      </c>
      <c r="E103">
        <f>E63*10000/E62</f>
        <v>2.276435780058946</v>
      </c>
      <c r="F103">
        <f>F63*10000/F62</f>
        <v>1.1830862038565724</v>
      </c>
      <c r="G103">
        <f>AVERAGE(C103:E103)</f>
        <v>1.8765996358972545</v>
      </c>
      <c r="H103">
        <f>STDEV(C103:E103)</f>
        <v>0.8536683631169993</v>
      </c>
      <c r="I103">
        <f>(B103*B4+C103*C4+D103*D4+E103*E4+F103*F4)/SUM(B4:F4)</f>
        <v>1.672160447523478</v>
      </c>
      <c r="K103">
        <f>(LN(H103)+LN(H123))/2-LN(K114*K115^3)</f>
        <v>-4.793537742183331</v>
      </c>
    </row>
    <row r="104" spans="1:11" ht="12.75">
      <c r="A104" t="s">
        <v>68</v>
      </c>
      <c r="B104">
        <f>B64*10000/B62</f>
        <v>-1.2165236652675155</v>
      </c>
      <c r="C104">
        <f>C64*10000/C62</f>
        <v>0.16330069325130414</v>
      </c>
      <c r="D104">
        <f>D64*10000/D62</f>
        <v>1.0305016349032599</v>
      </c>
      <c r="E104">
        <f>E64*10000/E62</f>
        <v>0.12241572703336652</v>
      </c>
      <c r="F104">
        <f>F64*10000/F62</f>
        <v>-0.6559700362290741</v>
      </c>
      <c r="G104">
        <f>AVERAGE(C104:E104)</f>
        <v>0.43873935172931017</v>
      </c>
      <c r="H104">
        <f>STDEV(C104:E104)</f>
        <v>0.5128887257057761</v>
      </c>
      <c r="I104">
        <f>(B104*B4+C104*C4+D104*D4+E104*E4+F104*F4)/SUM(B4:F4)</f>
        <v>0.05297122296684416</v>
      </c>
      <c r="K104">
        <f>(LN(H104)+LN(H124))/2-LN(K114*K115^4)</f>
        <v>-3.3383610493667275</v>
      </c>
    </row>
    <row r="105" spans="1:11" ht="12.75">
      <c r="A105" t="s">
        <v>69</v>
      </c>
      <c r="B105">
        <f>B65*10000/B62</f>
        <v>-0.33858031348706374</v>
      </c>
      <c r="C105">
        <f>C65*10000/C62</f>
        <v>-0.9460710011180592</v>
      </c>
      <c r="D105">
        <f>D65*10000/D62</f>
        <v>-0.3391080827521374</v>
      </c>
      <c r="E105">
        <f>E65*10000/E62</f>
        <v>-0.5198211839602332</v>
      </c>
      <c r="F105">
        <f>F65*10000/F62</f>
        <v>-0.9400880742970368</v>
      </c>
      <c r="G105">
        <f>AVERAGE(C105:E105)</f>
        <v>-0.6016667559434766</v>
      </c>
      <c r="H105">
        <f>STDEV(C105:E105)</f>
        <v>0.31164887182174617</v>
      </c>
      <c r="I105">
        <f>(B105*B4+C105*C4+D105*D4+E105*E4+F105*F4)/SUM(B4:F4)</f>
        <v>-0.6088580176522648</v>
      </c>
      <c r="K105">
        <f>(LN(H105)+LN(H125))/2-LN(K114*K115^5)</f>
        <v>-4.167198428497481</v>
      </c>
    </row>
    <row r="106" spans="1:11" ht="12.75">
      <c r="A106" t="s">
        <v>70</v>
      </c>
      <c r="B106">
        <f>B66*10000/B62</f>
        <v>2.2246996618664197</v>
      </c>
      <c r="C106">
        <f>C66*10000/C62</f>
        <v>1.7879453901529607</v>
      </c>
      <c r="D106">
        <f>D66*10000/D62</f>
        <v>2.222957985368177</v>
      </c>
      <c r="E106">
        <f>E66*10000/E62</f>
        <v>1.7440490828706658</v>
      </c>
      <c r="F106">
        <f>F66*10000/F62</f>
        <v>12.525165804404917</v>
      </c>
      <c r="G106">
        <f>AVERAGE(C106:E106)</f>
        <v>1.9183174861306014</v>
      </c>
      <c r="H106">
        <f>STDEV(C106:E106)</f>
        <v>0.2647377887269671</v>
      </c>
      <c r="I106">
        <f>(B106*B4+C106*C4+D106*D4+E106*E4+F106*F4)/SUM(B4:F4)</f>
        <v>3.3796646212832178</v>
      </c>
      <c r="K106">
        <f>(LN(H106)+LN(H126))/2-LN(K114*K115^6)</f>
        <v>-3.3130339936391926</v>
      </c>
    </row>
    <row r="107" spans="1:11" ht="12.75">
      <c r="A107" t="s">
        <v>71</v>
      </c>
      <c r="B107">
        <f>B67*10000/B62</f>
        <v>0.15096243101722207</v>
      </c>
      <c r="C107">
        <f>C67*10000/C62</f>
        <v>-0.16631119820857299</v>
      </c>
      <c r="D107">
        <f>D67*10000/D62</f>
        <v>0.060818389504967776</v>
      </c>
      <c r="E107">
        <f>E67*10000/E62</f>
        <v>0.27421784638699814</v>
      </c>
      <c r="F107">
        <f>F67*10000/F62</f>
        <v>0.06993718397165151</v>
      </c>
      <c r="G107">
        <f>AVERAGE(C107:E107)</f>
        <v>0.05624167922779764</v>
      </c>
      <c r="H107">
        <f>STDEV(C107:E107)</f>
        <v>0.22030018041479799</v>
      </c>
      <c r="I107">
        <f>(B107*B4+C107*C4+D107*D4+E107*E4+F107*F4)/SUM(B4:F4)</f>
        <v>0.07175979965222289</v>
      </c>
      <c r="K107">
        <f>(LN(H107)+LN(H127))/2-LN(K114*K115^7)</f>
        <v>-3.309538860467216</v>
      </c>
    </row>
    <row r="108" spans="1:9" ht="12.75">
      <c r="A108" t="s">
        <v>72</v>
      </c>
      <c r="B108">
        <f>B68*10000/B62</f>
        <v>-0.04846738544073724</v>
      </c>
      <c r="C108">
        <f>C68*10000/C62</f>
        <v>0.12903342648658989</v>
      </c>
      <c r="D108">
        <f>D68*10000/D62</f>
        <v>0.11962575298703185</v>
      </c>
      <c r="E108">
        <f>E68*10000/E62</f>
        <v>0.10063526614195324</v>
      </c>
      <c r="F108">
        <f>F68*10000/F62</f>
        <v>0.263399639086325</v>
      </c>
      <c r="G108">
        <f>AVERAGE(C108:E108)</f>
        <v>0.11643148187185832</v>
      </c>
      <c r="H108">
        <f>STDEV(C108:E108)</f>
        <v>0.014466043125466083</v>
      </c>
      <c r="I108">
        <f>(B108*B4+C108*C4+D108*D4+E108*E4+F108*F4)/SUM(B4:F4)</f>
        <v>0.11221128742202324</v>
      </c>
    </row>
    <row r="109" spans="1:9" ht="12.75">
      <c r="A109" t="s">
        <v>73</v>
      </c>
      <c r="B109">
        <f>B69*10000/B62</f>
        <v>-0.03904994748659545</v>
      </c>
      <c r="C109">
        <f>C69*10000/C62</f>
        <v>0.0017438207262621746</v>
      </c>
      <c r="D109">
        <f>D69*10000/D62</f>
        <v>-0.024189901010933976</v>
      </c>
      <c r="E109">
        <f>E69*10000/E62</f>
        <v>-0.017999101747168966</v>
      </c>
      <c r="F109">
        <f>F69*10000/F62</f>
        <v>0.06962505806130258</v>
      </c>
      <c r="G109">
        <f>AVERAGE(C109:E109)</f>
        <v>-0.01348172734394692</v>
      </c>
      <c r="H109">
        <f>STDEV(C109:E109)</f>
        <v>0.013544167911309442</v>
      </c>
      <c r="I109">
        <f>(B109*B4+C109*C4+D109*D4+E109*E4+F109*F4)/SUM(B4:F4)</f>
        <v>-0.006076061216531872</v>
      </c>
    </row>
    <row r="110" spans="1:11" ht="12.75">
      <c r="A110" t="s">
        <v>74</v>
      </c>
      <c r="B110">
        <f>B70*10000/B62</f>
        <v>-0.4629362698114909</v>
      </c>
      <c r="C110">
        <f>C70*10000/C62</f>
        <v>-0.15050035559494523</v>
      </c>
      <c r="D110">
        <f>D70*10000/D62</f>
        <v>-0.07439002118660967</v>
      </c>
      <c r="E110">
        <f>E70*10000/E62</f>
        <v>-0.10023853407129735</v>
      </c>
      <c r="F110">
        <f>F70*10000/F62</f>
        <v>-0.4769676245827921</v>
      </c>
      <c r="G110">
        <f>AVERAGE(C110:E110)</f>
        <v>-0.10837630361761741</v>
      </c>
      <c r="H110">
        <f>STDEV(C110:E110)</f>
        <v>0.03870223793049867</v>
      </c>
      <c r="I110">
        <f>(B110*B4+C110*C4+D110*D4+E110*E4+F110*F4)/SUM(B4:F4)</f>
        <v>-0.20891727694118523</v>
      </c>
      <c r="K110">
        <f>EXP(AVERAGE(K103:K107))</f>
        <v>0.02272399157977032</v>
      </c>
    </row>
    <row r="111" spans="1:9" ht="12.75">
      <c r="A111" t="s">
        <v>75</v>
      </c>
      <c r="B111">
        <f>B71*10000/B62</f>
        <v>0.008223941867450459</v>
      </c>
      <c r="C111">
        <f>C71*10000/C62</f>
        <v>-0.06292925745584044</v>
      </c>
      <c r="D111">
        <f>D71*10000/D62</f>
        <v>-0.006186040851261811</v>
      </c>
      <c r="E111">
        <f>E71*10000/E62</f>
        <v>-0.010085898236722854</v>
      </c>
      <c r="F111">
        <f>F71*10000/F62</f>
        <v>-0.040210499682922424</v>
      </c>
      <c r="G111">
        <f>AVERAGE(C111:E111)</f>
        <v>-0.026400398847941705</v>
      </c>
      <c r="H111">
        <f>STDEV(C111:E111)</f>
        <v>0.03169495788455361</v>
      </c>
      <c r="I111">
        <f>(B111*B4+C111*C4+D111*D4+E111*E4+F111*F4)/SUM(B4:F4)</f>
        <v>-0.023240030264061903</v>
      </c>
    </row>
    <row r="112" spans="1:9" ht="12.75">
      <c r="A112" t="s">
        <v>76</v>
      </c>
      <c r="B112">
        <f>B72*10000/B62</f>
        <v>-0.025394025657949758</v>
      </c>
      <c r="C112">
        <f>C72*10000/C62</f>
        <v>-0.02608068877951324</v>
      </c>
      <c r="D112">
        <f>D72*10000/D62</f>
        <v>-0.03191077449569213</v>
      </c>
      <c r="E112">
        <f>E72*10000/E62</f>
        <v>-0.02109838787313696</v>
      </c>
      <c r="F112">
        <f>F72*10000/F62</f>
        <v>0.0022936710873276865</v>
      </c>
      <c r="G112">
        <f>AVERAGE(C112:E112)</f>
        <v>-0.02636328371611411</v>
      </c>
      <c r="H112">
        <f>STDEV(C112:E112)</f>
        <v>0.005411729949151842</v>
      </c>
      <c r="I112">
        <f>(B112*B4+C112*C4+D112*D4+E112*E4+F112*F4)/SUM(B4:F4)</f>
        <v>-0.02239418497756319</v>
      </c>
    </row>
    <row r="113" spans="1:9" ht="12.75">
      <c r="A113" t="s">
        <v>77</v>
      </c>
      <c r="B113">
        <f>B73*10000/B62</f>
        <v>0.019237178725014147</v>
      </c>
      <c r="C113">
        <f>C73*10000/C62</f>
        <v>0.03204099718180531</v>
      </c>
      <c r="D113">
        <f>D73*10000/D62</f>
        <v>0.016675099327605462</v>
      </c>
      <c r="E113">
        <f>E73*10000/E62</f>
        <v>0.015131440835851245</v>
      </c>
      <c r="F113">
        <f>F73*10000/F62</f>
        <v>-0.0023009288459320512</v>
      </c>
      <c r="G113">
        <f>AVERAGE(C113:E113)</f>
        <v>0.021282512448420676</v>
      </c>
      <c r="H113">
        <f>STDEV(C113:E113)</f>
        <v>0.009349035549383891</v>
      </c>
      <c r="I113">
        <f>(B113*B4+C113*C4+D113*D4+E113*E4+F113*F4)/SUM(B4:F4)</f>
        <v>0.017836907542580473</v>
      </c>
    </row>
    <row r="114" spans="1:11" ht="12.75">
      <c r="A114" t="s">
        <v>78</v>
      </c>
      <c r="B114">
        <f>B74*10000/B62</f>
        <v>-0.2125722309615861</v>
      </c>
      <c r="C114">
        <f>C74*10000/C62</f>
        <v>-0.19646074696182136</v>
      </c>
      <c r="D114">
        <f>D74*10000/D62</f>
        <v>-0.21230263427686083</v>
      </c>
      <c r="E114">
        <f>E74*10000/E62</f>
        <v>-0.20771217485216764</v>
      </c>
      <c r="F114">
        <f>F74*10000/F62</f>
        <v>-0.14247960279360494</v>
      </c>
      <c r="G114">
        <f>AVERAGE(C114:E114)</f>
        <v>-0.20549185203028328</v>
      </c>
      <c r="H114">
        <f>STDEV(C114:E114)</f>
        <v>0.00815099524601974</v>
      </c>
      <c r="I114">
        <f>(B114*B4+C114*C4+D114*D4+E114*E4+F114*F4)/SUM(B4:F4)</f>
        <v>-0.19809683753608506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-0.0044638786813905535</v>
      </c>
      <c r="C115">
        <f>C75*10000/C62</f>
        <v>0.00014094104096485724</v>
      </c>
      <c r="D115">
        <f>D75*10000/D62</f>
        <v>0.0003030055814061637</v>
      </c>
      <c r="E115">
        <f>E75*10000/E62</f>
        <v>-0.002730611916721123</v>
      </c>
      <c r="F115">
        <f>F75*10000/F62</f>
        <v>-0.0019646417836748763</v>
      </c>
      <c r="G115">
        <f>AVERAGE(C115:E115)</f>
        <v>-0.0007622217647833674</v>
      </c>
      <c r="H115">
        <f>STDEV(C115:E115)</f>
        <v>0.0017066007358199715</v>
      </c>
      <c r="I115">
        <f>(B115*B4+C115*C4+D115*D4+E115*E4+F115*F4)/SUM(B4:F4)</f>
        <v>-0.0014583802747606376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17.466817031037596</v>
      </c>
      <c r="C122">
        <f>C82*10000/C62</f>
        <v>26.510405456981534</v>
      </c>
      <c r="D122">
        <f>D82*10000/D62</f>
        <v>10.730683018193472</v>
      </c>
      <c r="E122">
        <f>E82*10000/E62</f>
        <v>-12.521425453865428</v>
      </c>
      <c r="F122">
        <f>F82*10000/F62</f>
        <v>-61.48869110223818</v>
      </c>
      <c r="G122">
        <f>AVERAGE(C122:E122)</f>
        <v>8.239887673769859</v>
      </c>
      <c r="H122">
        <f>STDEV(C122:E122)</f>
        <v>19.634765141174693</v>
      </c>
      <c r="I122">
        <f>(B122*B4+C122*C4+D122*D4+E122*E4+F122*F4)/SUM(B4:F4)</f>
        <v>0.26014453696753037</v>
      </c>
    </row>
    <row r="123" spans="1:9" ht="12.75">
      <c r="A123" t="s">
        <v>82</v>
      </c>
      <c r="B123">
        <f>B83*10000/B62</f>
        <v>2.1041158024890056</v>
      </c>
      <c r="C123">
        <f>C83*10000/C62</f>
        <v>0.6199130673490387</v>
      </c>
      <c r="D123">
        <f>D83*10000/D62</f>
        <v>0.4354660979672317</v>
      </c>
      <c r="E123">
        <f>E83*10000/E62</f>
        <v>0.24410290188065892</v>
      </c>
      <c r="F123">
        <f>F83*10000/F62</f>
        <v>6.575959254156338</v>
      </c>
      <c r="G123">
        <f>AVERAGE(C123:E123)</f>
        <v>0.43316068906564303</v>
      </c>
      <c r="H123">
        <f>STDEV(C123:E123)</f>
        <v>0.1879156893396489</v>
      </c>
      <c r="I123">
        <f>(B123*B4+C123*C4+D123*D4+E123*E4+F123*F4)/SUM(B4:F4)</f>
        <v>1.4955688637619753</v>
      </c>
    </row>
    <row r="124" spans="1:9" ht="12.75">
      <c r="A124" t="s">
        <v>83</v>
      </c>
      <c r="B124">
        <f>B84*10000/B62</f>
        <v>-1.702543056927397</v>
      </c>
      <c r="C124">
        <f>C84*10000/C62</f>
        <v>3.7298568928363025</v>
      </c>
      <c r="D124">
        <f>D84*10000/D62</f>
        <v>2.5842063989407493</v>
      </c>
      <c r="E124">
        <f>E84*10000/E62</f>
        <v>0.2741618294455572</v>
      </c>
      <c r="F124">
        <f>F84*10000/F62</f>
        <v>2.084238290911694</v>
      </c>
      <c r="G124">
        <f>AVERAGE(C124:E124)</f>
        <v>2.196075040407536</v>
      </c>
      <c r="H124">
        <f>STDEV(C124:E124)</f>
        <v>1.760239062284842</v>
      </c>
      <c r="I124">
        <f>(B124*B4+C124*C4+D124*D4+E124*E4+F124*F4)/SUM(B4:F4)</f>
        <v>1.6172059508606869</v>
      </c>
    </row>
    <row r="125" spans="1:9" ht="12.75">
      <c r="A125" t="s">
        <v>84</v>
      </c>
      <c r="B125">
        <f>B85*10000/B62</f>
        <v>0.5619147376294678</v>
      </c>
      <c r="C125">
        <f>C85*10000/C62</f>
        <v>0.4861840874944398</v>
      </c>
      <c r="D125">
        <f>D85*10000/D62</f>
        <v>0.18030753460047763</v>
      </c>
      <c r="E125">
        <f>E85*10000/E62</f>
        <v>0.2078808147342441</v>
      </c>
      <c r="F125">
        <f>F85*10000/F62</f>
        <v>0.5181837033889667</v>
      </c>
      <c r="G125">
        <f>AVERAGE(C125:E125)</f>
        <v>0.29145747894305385</v>
      </c>
      <c r="H125">
        <f>STDEV(C125:E125)</f>
        <v>0.16920079935620075</v>
      </c>
      <c r="I125">
        <f>(B125*B4+C125*C4+D125*D4+E125*E4+F125*F4)/SUM(B4:F4)</f>
        <v>0.3608934054313731</v>
      </c>
    </row>
    <row r="126" spans="1:9" ht="12.75">
      <c r="A126" t="s">
        <v>85</v>
      </c>
      <c r="B126">
        <f>B86*10000/B62</f>
        <v>1.0826352956528242</v>
      </c>
      <c r="C126">
        <f>C86*10000/C62</f>
        <v>0.2995455323940497</v>
      </c>
      <c r="D126">
        <f>D86*10000/D62</f>
        <v>0.6634982933217032</v>
      </c>
      <c r="E126">
        <f>E86*10000/E62</f>
        <v>-0.009654496487106578</v>
      </c>
      <c r="F126">
        <f>F86*10000/F62</f>
        <v>0.9741717670820569</v>
      </c>
      <c r="G126">
        <f>AVERAGE(C126:E126)</f>
        <v>0.3177964430762154</v>
      </c>
      <c r="H126">
        <f>STDEV(C126:E126)</f>
        <v>0.3369473125169456</v>
      </c>
      <c r="I126">
        <f>(B126*B4+C126*C4+D126*D4+E126*E4+F126*F4)/SUM(B4:F4)</f>
        <v>0.5161103703549269</v>
      </c>
    </row>
    <row r="127" spans="1:9" ht="12.75">
      <c r="A127" t="s">
        <v>86</v>
      </c>
      <c r="B127">
        <f>B87*10000/B62</f>
        <v>0.319495832991063</v>
      </c>
      <c r="C127">
        <f>C87*10000/C62</f>
        <v>-0.09662958154628484</v>
      </c>
      <c r="D127">
        <f>D87*10000/D62</f>
        <v>-0.08339720117840245</v>
      </c>
      <c r="E127">
        <f>E87*10000/E62</f>
        <v>-0.3061568875057753</v>
      </c>
      <c r="F127">
        <f>F87*10000/F62</f>
        <v>0.5054897983430893</v>
      </c>
      <c r="G127">
        <f>AVERAGE(C127:E127)</f>
        <v>-0.1620612234101542</v>
      </c>
      <c r="H127">
        <f>STDEV(C127:E127)</f>
        <v>0.1249657724375704</v>
      </c>
      <c r="I127">
        <f>(B127*B4+C127*C4+D127*D4+E127*E4+F127*F4)/SUM(B4:F4)</f>
        <v>-0.0032133249161010458</v>
      </c>
    </row>
    <row r="128" spans="1:9" ht="12.75">
      <c r="A128" t="s">
        <v>87</v>
      </c>
      <c r="B128">
        <f>B88*10000/B62</f>
        <v>-0.16581757390305055</v>
      </c>
      <c r="C128">
        <f>C88*10000/C62</f>
        <v>0.6651833453697337</v>
      </c>
      <c r="D128">
        <f>D88*10000/D62</f>
        <v>0.2958336779483015</v>
      </c>
      <c r="E128">
        <f>E88*10000/E62</f>
        <v>0.07299215517640217</v>
      </c>
      <c r="F128">
        <f>F88*10000/F62</f>
        <v>0.45810084016373803</v>
      </c>
      <c r="G128">
        <f>AVERAGE(C128:E128)</f>
        <v>0.34466972616481245</v>
      </c>
      <c r="H128">
        <f>STDEV(C128:E128)</f>
        <v>0.2991008544616726</v>
      </c>
      <c r="I128">
        <f>(B128*B4+C128*C4+D128*D4+E128*E4+F128*F4)/SUM(B4:F4)</f>
        <v>0.2859968571548783</v>
      </c>
    </row>
    <row r="129" spans="1:9" ht="12.75">
      <c r="A129" t="s">
        <v>88</v>
      </c>
      <c r="B129">
        <f>B89*10000/B62</f>
        <v>-0.026332645145741407</v>
      </c>
      <c r="C129">
        <f>C89*10000/C62</f>
        <v>-0.06430014364457926</v>
      </c>
      <c r="D129">
        <f>D89*10000/D62</f>
        <v>0.02711096692551133</v>
      </c>
      <c r="E129">
        <f>E89*10000/E62</f>
        <v>-0.028673303518465743</v>
      </c>
      <c r="F129">
        <f>F89*10000/F62</f>
        <v>-0.09423180924781596</v>
      </c>
      <c r="G129">
        <f>AVERAGE(C129:E129)</f>
        <v>-0.021954160079177887</v>
      </c>
      <c r="H129">
        <f>STDEV(C129:E129)</f>
        <v>0.04607448263770984</v>
      </c>
      <c r="I129">
        <f>(B129*B4+C129*C4+D129*D4+E129*E4+F129*F4)/SUM(B4:F4)</f>
        <v>-0.03224956588314401</v>
      </c>
    </row>
    <row r="130" spans="1:9" ht="12.75">
      <c r="A130" t="s">
        <v>89</v>
      </c>
      <c r="B130">
        <f>B90*10000/B62</f>
        <v>0.10890461494050818</v>
      </c>
      <c r="C130">
        <f>C90*10000/C62</f>
        <v>0.038156363922161624</v>
      </c>
      <c r="D130">
        <f>D90*10000/D62</f>
        <v>0.1534555524037364</v>
      </c>
      <c r="E130">
        <f>E90*10000/E62</f>
        <v>0.11944930409335443</v>
      </c>
      <c r="F130">
        <f>F90*10000/F62</f>
        <v>0.3340434981508906</v>
      </c>
      <c r="G130">
        <f>AVERAGE(C130:E130)</f>
        <v>0.10368707347308415</v>
      </c>
      <c r="H130">
        <f>STDEV(C130:E130)</f>
        <v>0.059243663388774064</v>
      </c>
      <c r="I130">
        <f>(B130*B4+C130*C4+D130*D4+E130*E4+F130*F4)/SUM(B4:F4)</f>
        <v>0.13520961341784224</v>
      </c>
    </row>
    <row r="131" spans="1:9" ht="12.75">
      <c r="A131" t="s">
        <v>90</v>
      </c>
      <c r="B131">
        <f>B91*10000/B62</f>
        <v>-0.015715912608280085</v>
      </c>
      <c r="C131">
        <f>C91*10000/C62</f>
        <v>-0.06173590966497221</v>
      </c>
      <c r="D131">
        <f>D91*10000/D62</f>
        <v>-0.0001537180386687242</v>
      </c>
      <c r="E131">
        <f>E91*10000/E62</f>
        <v>-0.023075119843528807</v>
      </c>
      <c r="F131">
        <f>F91*10000/F62</f>
        <v>0.028063195325850814</v>
      </c>
      <c r="G131">
        <f>AVERAGE(C131:E131)</f>
        <v>-0.028321582515723243</v>
      </c>
      <c r="H131">
        <f>STDEV(C131:E131)</f>
        <v>0.031124517816389346</v>
      </c>
      <c r="I131">
        <f>(B131*B4+C131*C4+D131*D4+E131*E4+F131*F4)/SUM(B4:F4)</f>
        <v>-0.018969016542064704</v>
      </c>
    </row>
    <row r="132" spans="1:9" ht="12.75">
      <c r="A132" t="s">
        <v>91</v>
      </c>
      <c r="B132">
        <f>B92*10000/B62</f>
        <v>0.025824963838073457</v>
      </c>
      <c r="C132">
        <f>C92*10000/C62</f>
        <v>0.08220209697798182</v>
      </c>
      <c r="D132">
        <f>D92*10000/D62</f>
        <v>0.029594577215798678</v>
      </c>
      <c r="E132">
        <f>E92*10000/E62</f>
        <v>0.01294457781256104</v>
      </c>
      <c r="F132">
        <f>F92*10000/F62</f>
        <v>0.09164944712038492</v>
      </c>
      <c r="G132">
        <f>AVERAGE(C132:E132)</f>
        <v>0.041580417335447185</v>
      </c>
      <c r="H132">
        <f>STDEV(C132:E132)</f>
        <v>0.036151020217519286</v>
      </c>
      <c r="I132">
        <f>(B132*B4+C132*C4+D132*D4+E132*E4+F132*F4)/SUM(B4:F4)</f>
        <v>0.045993601886803646</v>
      </c>
    </row>
    <row r="133" spans="1:9" ht="12.75">
      <c r="A133" t="s">
        <v>92</v>
      </c>
      <c r="B133">
        <f>B93*10000/B62</f>
        <v>0.0802823840504427</v>
      </c>
      <c r="C133">
        <f>C93*10000/C62</f>
        <v>0.06846888880618097</v>
      </c>
      <c r="D133">
        <f>D93*10000/D62</f>
        <v>0.0750908240521832</v>
      </c>
      <c r="E133">
        <f>E93*10000/E62</f>
        <v>0.058627164788921785</v>
      </c>
      <c r="F133">
        <f>F93*10000/F62</f>
        <v>0.03676516839599579</v>
      </c>
      <c r="G133">
        <f>AVERAGE(C133:E133)</f>
        <v>0.06739562588242864</v>
      </c>
      <c r="H133">
        <f>STDEV(C133:E133)</f>
        <v>0.008284137798336156</v>
      </c>
      <c r="I133">
        <f>(B133*B4+C133*C4+D133*D4+E133*E4+F133*F4)/SUM(B4:F4)</f>
        <v>0.06516732868177358</v>
      </c>
    </row>
    <row r="134" spans="1:9" ht="12.75">
      <c r="A134" t="s">
        <v>93</v>
      </c>
      <c r="B134">
        <f>B94*10000/B62</f>
        <v>0.006525875990091526</v>
      </c>
      <c r="C134">
        <f>C94*10000/C62</f>
        <v>0.0037432618188319583</v>
      </c>
      <c r="D134">
        <f>D94*10000/D62</f>
        <v>0.012471813350717481</v>
      </c>
      <c r="E134">
        <f>E94*10000/E62</f>
        <v>0.014783526141365758</v>
      </c>
      <c r="F134">
        <f>F94*10000/F62</f>
        <v>-0.017299703441277542</v>
      </c>
      <c r="G134">
        <f>AVERAGE(C134:E134)</f>
        <v>0.010332867103638399</v>
      </c>
      <c r="H134">
        <f>STDEV(C134:E134)</f>
        <v>0.0058226435030640025</v>
      </c>
      <c r="I134">
        <f>(B134*B4+C134*C4+D134*D4+E134*E4+F134*F4)/SUM(B4:F4)</f>
        <v>0.006089912163652102</v>
      </c>
    </row>
    <row r="135" spans="1:9" ht="12.75">
      <c r="A135" t="s">
        <v>94</v>
      </c>
      <c r="B135">
        <f>B95*10000/B62</f>
        <v>-0.004490246685415508</v>
      </c>
      <c r="C135">
        <f>C95*10000/C62</f>
        <v>-0.00024328178854780502</v>
      </c>
      <c r="D135">
        <f>D95*10000/D62</f>
        <v>0.0033843960262012894</v>
      </c>
      <c r="E135">
        <f>E95*10000/E62</f>
        <v>0.0025304243363276817</v>
      </c>
      <c r="F135">
        <f>F95*10000/F62</f>
        <v>0.004393290280079561</v>
      </c>
      <c r="G135">
        <f>AVERAGE(C135:E135)</f>
        <v>0.0018905128579937223</v>
      </c>
      <c r="H135">
        <f>STDEV(C135:E135)</f>
        <v>0.0018966092394015577</v>
      </c>
      <c r="I135">
        <f>(B135*B4+C135*C4+D135*D4+E135*E4+F135*F4)/SUM(B4:F4)</f>
        <v>0.0013015611817413844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2005-09-02T09:29:03Z</cp:lastPrinted>
  <dcterms:created xsi:type="dcterms:W3CDTF">2005-09-02T09:29:03Z</dcterms:created>
  <dcterms:modified xsi:type="dcterms:W3CDTF">2005-09-02T11:07:38Z</dcterms:modified>
  <cp:category/>
  <cp:version/>
  <cp:contentType/>
  <cp:contentStatus/>
</cp:coreProperties>
</file>