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<sst xmlns="http://schemas.openxmlformats.org/spreadsheetml/2006/main" count="204" uniqueCount="98">
  <si>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05/09/2005       07:54:49</t>
  </si>
  <si>
    <t>LISSNER</t>
  </si>
  <si>
    <t>HCMQAP667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</si>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</sst>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1849574"/>
        <c:axId val="41101847"/>
      </c:lineChart>
      <c:catAx>
        <c:axId val="418495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101847"/>
        <c:crosses val="autoZero"/>
        <c:auto val="1"/>
        <c:lblOffset val="100"/>
        <c:noMultiLvlLbl val="0"/>
      </c:catAx>
      <c:valAx>
        <c:axId val="41101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84957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-0.002256</v>
      </c>
      <c r="C4" s="12">
        <v>-0.003756</v>
      </c>
      <c r="D4" s="12">
        <v>-0.003754</v>
      </c>
      <c r="E4" s="12">
        <v>-0.003756</v>
      </c>
      <c r="F4" s="24">
        <v>-0.002087</v>
      </c>
      <c r="G4" s="34">
        <v>-0.011704</v>
      </c>
    </row>
    <row r="5" spans="1:7" ht="12.75" thickBot="1">
      <c r="A5" s="44" t="s">
        <v>13</v>
      </c>
      <c r="B5" s="45">
        <v>-0.536269</v>
      </c>
      <c r="C5" s="46">
        <v>-0.386606</v>
      </c>
      <c r="D5" s="46">
        <v>-0.124603</v>
      </c>
      <c r="E5" s="46">
        <v>0.909198</v>
      </c>
      <c r="F5" s="47">
        <v>-0.09711</v>
      </c>
      <c r="G5" s="48">
        <v>7.973964</v>
      </c>
    </row>
    <row r="6" spans="1:7" ht="12.75" thickTop="1">
      <c r="A6" s="6" t="s">
        <v>14</v>
      </c>
      <c r="B6" s="39">
        <v>32.86303</v>
      </c>
      <c r="C6" s="40">
        <v>12.01067</v>
      </c>
      <c r="D6" s="40">
        <v>-2.460502</v>
      </c>
      <c r="E6" s="40">
        <v>-111.9143</v>
      </c>
      <c r="F6" s="41">
        <v>148.7011</v>
      </c>
      <c r="G6" s="42">
        <v>-0.001237473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2.795386</v>
      </c>
      <c r="C8" s="13">
        <v>-0.3978309</v>
      </c>
      <c r="D8" s="13">
        <v>1.029612</v>
      </c>
      <c r="E8" s="13">
        <v>0.9186161</v>
      </c>
      <c r="F8" s="25">
        <v>-1.227547</v>
      </c>
      <c r="G8" s="35">
        <v>0.6129222</v>
      </c>
    </row>
    <row r="9" spans="1:7" ht="12">
      <c r="A9" s="20" t="s">
        <v>17</v>
      </c>
      <c r="B9" s="29">
        <v>-1.358306</v>
      </c>
      <c r="C9" s="13">
        <v>-0.06231526</v>
      </c>
      <c r="D9" s="13">
        <v>0.4853287</v>
      </c>
      <c r="E9" s="13">
        <v>0.5236873</v>
      </c>
      <c r="F9" s="25">
        <v>-0.911799</v>
      </c>
      <c r="G9" s="35">
        <v>-0.09047967</v>
      </c>
    </row>
    <row r="10" spans="1:7" ht="12">
      <c r="A10" s="20" t="s">
        <v>18</v>
      </c>
      <c r="B10" s="29">
        <v>1.517973</v>
      </c>
      <c r="C10" s="13">
        <v>0.8005647</v>
      </c>
      <c r="D10" s="13">
        <v>-0.002078648</v>
      </c>
      <c r="E10" s="13">
        <v>-0.1819172</v>
      </c>
      <c r="F10" s="25">
        <v>0.004175182</v>
      </c>
      <c r="G10" s="35">
        <v>0.3683286</v>
      </c>
    </row>
    <row r="11" spans="1:7" ht="12">
      <c r="A11" s="21" t="s">
        <v>19</v>
      </c>
      <c r="B11" s="31">
        <v>1.889412</v>
      </c>
      <c r="C11" s="15">
        <v>0.63435</v>
      </c>
      <c r="D11" s="15">
        <v>1.753719</v>
      </c>
      <c r="E11" s="15">
        <v>1.261609</v>
      </c>
      <c r="F11" s="27">
        <v>13.23709</v>
      </c>
      <c r="G11" s="37">
        <v>2.92068</v>
      </c>
    </row>
    <row r="12" spans="1:7" ht="12">
      <c r="A12" s="20" t="s">
        <v>20</v>
      </c>
      <c r="B12" s="29">
        <v>-0.3463964</v>
      </c>
      <c r="C12" s="13">
        <v>0.04273134</v>
      </c>
      <c r="D12" s="13">
        <v>-0.1766992</v>
      </c>
      <c r="E12" s="13">
        <v>0.01857924</v>
      </c>
      <c r="F12" s="25">
        <v>-0.3886474</v>
      </c>
      <c r="G12" s="35">
        <v>-0.1297774</v>
      </c>
    </row>
    <row r="13" spans="1:7" ht="12">
      <c r="A13" s="20" t="s">
        <v>21</v>
      </c>
      <c r="B13" s="29">
        <v>-0.03720066</v>
      </c>
      <c r="C13" s="13">
        <v>-0.06093544</v>
      </c>
      <c r="D13" s="13">
        <v>-0.0911383</v>
      </c>
      <c r="E13" s="13">
        <v>0.1190967</v>
      </c>
      <c r="F13" s="25">
        <v>-0.1090714</v>
      </c>
      <c r="G13" s="35">
        <v>-0.02788886</v>
      </c>
    </row>
    <row r="14" spans="1:7" ht="12">
      <c r="A14" s="20" t="s">
        <v>22</v>
      </c>
      <c r="B14" s="29">
        <v>0.148501</v>
      </c>
      <c r="C14" s="13">
        <v>0.07041268</v>
      </c>
      <c r="D14" s="13">
        <v>0.03135106</v>
      </c>
      <c r="E14" s="13">
        <v>-0.09682865</v>
      </c>
      <c r="F14" s="25">
        <v>-0.1348095</v>
      </c>
      <c r="G14" s="35">
        <v>0.004626712</v>
      </c>
    </row>
    <row r="15" spans="1:7" ht="12">
      <c r="A15" s="21" t="s">
        <v>23</v>
      </c>
      <c r="B15" s="31">
        <v>-0.4146893</v>
      </c>
      <c r="C15" s="15">
        <v>-0.1871758</v>
      </c>
      <c r="D15" s="15">
        <v>-0.1088964</v>
      </c>
      <c r="E15" s="15">
        <v>-0.1553173</v>
      </c>
      <c r="F15" s="27">
        <v>-0.3721414</v>
      </c>
      <c r="G15" s="37">
        <v>-0.2182914</v>
      </c>
    </row>
    <row r="16" spans="1:7" ht="12">
      <c r="A16" s="20" t="s">
        <v>24</v>
      </c>
      <c r="B16" s="29">
        <v>-0.04181697</v>
      </c>
      <c r="C16" s="13">
        <v>-0.002224012</v>
      </c>
      <c r="D16" s="13">
        <v>-0.01671804</v>
      </c>
      <c r="E16" s="13">
        <v>0.03021841</v>
      </c>
      <c r="F16" s="25">
        <v>1.798337E-05</v>
      </c>
      <c r="G16" s="35">
        <v>-0.003328995</v>
      </c>
    </row>
    <row r="17" spans="1:7" ht="12">
      <c r="A17" s="20" t="s">
        <v>25</v>
      </c>
      <c r="B17" s="29">
        <v>-0.01189683</v>
      </c>
      <c r="C17" s="13">
        <v>-0.02356552</v>
      </c>
      <c r="D17" s="13">
        <v>-0.004231627</v>
      </c>
      <c r="E17" s="13">
        <v>-0.01802439</v>
      </c>
      <c r="F17" s="25">
        <v>-0.01843469</v>
      </c>
      <c r="G17" s="35">
        <v>-0.01520889</v>
      </c>
    </row>
    <row r="18" spans="1:7" ht="12">
      <c r="A18" s="20" t="s">
        <v>26</v>
      </c>
      <c r="B18" s="29">
        <v>0.01352761</v>
      </c>
      <c r="C18" s="13">
        <v>0.01380567</v>
      </c>
      <c r="D18" s="13">
        <v>0.03067909</v>
      </c>
      <c r="E18" s="13">
        <v>0.04253069</v>
      </c>
      <c r="F18" s="25">
        <v>-0.02138514</v>
      </c>
      <c r="G18" s="35">
        <v>0.02003562</v>
      </c>
    </row>
    <row r="19" spans="1:7" ht="12">
      <c r="A19" s="21" t="s">
        <v>27</v>
      </c>
      <c r="B19" s="31">
        <v>-0.1999992</v>
      </c>
      <c r="C19" s="15">
        <v>-0.1826326</v>
      </c>
      <c r="D19" s="15">
        <v>-0.2013731</v>
      </c>
      <c r="E19" s="15">
        <v>-0.1903923</v>
      </c>
      <c r="F19" s="27">
        <v>-0.1422277</v>
      </c>
      <c r="G19" s="37">
        <v>-0.1861166</v>
      </c>
    </row>
    <row r="20" spans="1:7" ht="12.75" thickBot="1">
      <c r="A20" s="44" t="s">
        <v>28</v>
      </c>
      <c r="B20" s="45">
        <v>-0.0006604933</v>
      </c>
      <c r="C20" s="46">
        <v>0.0001070432</v>
      </c>
      <c r="D20" s="46">
        <v>9.92515E-05</v>
      </c>
      <c r="E20" s="46">
        <v>0.0007388685</v>
      </c>
      <c r="F20" s="47">
        <v>-0.003880241</v>
      </c>
      <c r="G20" s="48">
        <v>-0.0003866073</v>
      </c>
    </row>
    <row r="21" spans="1:7" ht="12.75" thickTop="1">
      <c r="A21" s="6" t="s">
        <v>29</v>
      </c>
      <c r="B21" s="39">
        <v>-26.47923</v>
      </c>
      <c r="C21" s="40">
        <v>88.51074</v>
      </c>
      <c r="D21" s="40">
        <v>-36.60092</v>
      </c>
      <c r="E21" s="40">
        <v>-40.19968</v>
      </c>
      <c r="F21" s="41">
        <v>7.552336</v>
      </c>
      <c r="G21" s="43">
        <v>0.004469634</v>
      </c>
    </row>
    <row r="22" spans="1:7" ht="12">
      <c r="A22" s="20" t="s">
        <v>30</v>
      </c>
      <c r="B22" s="29">
        <v>-10.72538</v>
      </c>
      <c r="C22" s="13">
        <v>-7.732113</v>
      </c>
      <c r="D22" s="13">
        <v>-2.492069</v>
      </c>
      <c r="E22" s="13">
        <v>18.18398</v>
      </c>
      <c r="F22" s="25">
        <v>-1.942192</v>
      </c>
      <c r="G22" s="36">
        <v>0</v>
      </c>
    </row>
    <row r="23" spans="1:7" ht="12">
      <c r="A23" s="20" t="s">
        <v>31</v>
      </c>
      <c r="B23" s="29">
        <v>0.677252</v>
      </c>
      <c r="C23" s="13">
        <v>-0.1410192</v>
      </c>
      <c r="D23" s="13">
        <v>0.2461428</v>
      </c>
      <c r="E23" s="13">
        <v>1.756339</v>
      </c>
      <c r="F23" s="25">
        <v>5.86647</v>
      </c>
      <c r="G23" s="35">
        <v>1.329985</v>
      </c>
    </row>
    <row r="24" spans="1:7" ht="12">
      <c r="A24" s="20" t="s">
        <v>32</v>
      </c>
      <c r="B24" s="29">
        <v>-0.7109958</v>
      </c>
      <c r="C24" s="13">
        <v>0.7428001</v>
      </c>
      <c r="D24" s="13">
        <v>0.623533</v>
      </c>
      <c r="E24" s="13">
        <v>-1.836948</v>
      </c>
      <c r="F24" s="25">
        <v>-2.113789</v>
      </c>
      <c r="G24" s="35">
        <v>-0.4986091</v>
      </c>
    </row>
    <row r="25" spans="1:7" ht="12">
      <c r="A25" s="20" t="s">
        <v>33</v>
      </c>
      <c r="B25" s="29">
        <v>-0.08926638</v>
      </c>
      <c r="C25" s="13">
        <v>-0.5661338</v>
      </c>
      <c r="D25" s="13">
        <v>-0.1050205</v>
      </c>
      <c r="E25" s="13">
        <v>0.3069984</v>
      </c>
      <c r="F25" s="25">
        <v>-0.9616511</v>
      </c>
      <c r="G25" s="35">
        <v>-0.2290897</v>
      </c>
    </row>
    <row r="26" spans="1:7" ht="12">
      <c r="A26" s="21" t="s">
        <v>34</v>
      </c>
      <c r="B26" s="31">
        <v>0.0214217</v>
      </c>
      <c r="C26" s="15">
        <v>-0.04782974</v>
      </c>
      <c r="D26" s="15">
        <v>0.06570973</v>
      </c>
      <c r="E26" s="15">
        <v>-0.08199191</v>
      </c>
      <c r="F26" s="27">
        <v>1.38487</v>
      </c>
      <c r="G26" s="37">
        <v>0.1727023</v>
      </c>
    </row>
    <row r="27" spans="1:7" ht="12">
      <c r="A27" s="20" t="s">
        <v>35</v>
      </c>
      <c r="B27" s="29">
        <v>-0.238724</v>
      </c>
      <c r="C27" s="13">
        <v>-0.08112491</v>
      </c>
      <c r="D27" s="13">
        <v>-0.3197198</v>
      </c>
      <c r="E27" s="13">
        <v>-0.1575438</v>
      </c>
      <c r="F27" s="25">
        <v>0.1655787</v>
      </c>
      <c r="G27" s="35">
        <v>-0.1466976</v>
      </c>
    </row>
    <row r="28" spans="1:7" ht="12">
      <c r="A28" s="20" t="s">
        <v>36</v>
      </c>
      <c r="B28" s="29">
        <v>0.0529604</v>
      </c>
      <c r="C28" s="13">
        <v>0.0480605</v>
      </c>
      <c r="D28" s="13">
        <v>0.1526255</v>
      </c>
      <c r="E28" s="13">
        <v>-0.2952567</v>
      </c>
      <c r="F28" s="25">
        <v>-0.3167406</v>
      </c>
      <c r="G28" s="35">
        <v>-0.05745211</v>
      </c>
    </row>
    <row r="29" spans="1:7" ht="12">
      <c r="A29" s="20" t="s">
        <v>37</v>
      </c>
      <c r="B29" s="29">
        <v>0.06326591</v>
      </c>
      <c r="C29" s="13">
        <v>-0.03528051</v>
      </c>
      <c r="D29" s="13">
        <v>-0.1076139</v>
      </c>
      <c r="E29" s="13">
        <v>-0.0697056</v>
      </c>
      <c r="F29" s="25">
        <v>-0.06180817</v>
      </c>
      <c r="G29" s="35">
        <v>-0.05026496</v>
      </c>
    </row>
    <row r="30" spans="1:7" ht="12">
      <c r="A30" s="21" t="s">
        <v>38</v>
      </c>
      <c r="B30" s="31">
        <v>-0.02828342</v>
      </c>
      <c r="C30" s="15">
        <v>-0.02137095</v>
      </c>
      <c r="D30" s="15">
        <v>-0.006789359</v>
      </c>
      <c r="E30" s="15">
        <v>0.003825684</v>
      </c>
      <c r="F30" s="27">
        <v>0.1983867</v>
      </c>
      <c r="G30" s="37">
        <v>0.01658884</v>
      </c>
    </row>
    <row r="31" spans="1:7" ht="12">
      <c r="A31" s="20" t="s">
        <v>39</v>
      </c>
      <c r="B31" s="29">
        <v>-0.009861519</v>
      </c>
      <c r="C31" s="13">
        <v>-0.0160541</v>
      </c>
      <c r="D31" s="13">
        <v>-0.0685619</v>
      </c>
      <c r="E31" s="13">
        <v>-0.0435524</v>
      </c>
      <c r="F31" s="25">
        <v>0.02031753</v>
      </c>
      <c r="G31" s="35">
        <v>-0.02954305</v>
      </c>
    </row>
    <row r="32" spans="1:7" ht="12">
      <c r="A32" s="20" t="s">
        <v>40</v>
      </c>
      <c r="B32" s="29">
        <v>0.02140408</v>
      </c>
      <c r="C32" s="13">
        <v>0.02769154</v>
      </c>
      <c r="D32" s="13">
        <v>0.02859424</v>
      </c>
      <c r="E32" s="13">
        <v>-0.02960536</v>
      </c>
      <c r="F32" s="25">
        <v>-0.02211588</v>
      </c>
      <c r="G32" s="35">
        <v>0.006556165</v>
      </c>
    </row>
    <row r="33" spans="1:7" ht="12">
      <c r="A33" s="20" t="s">
        <v>41</v>
      </c>
      <c r="B33" s="29">
        <v>0.0817007</v>
      </c>
      <c r="C33" s="13">
        <v>0.05167823</v>
      </c>
      <c r="D33" s="13">
        <v>0.06831503</v>
      </c>
      <c r="E33" s="13">
        <v>0.06729044</v>
      </c>
      <c r="F33" s="25">
        <v>0.03453866</v>
      </c>
      <c r="G33" s="35">
        <v>0.06148328</v>
      </c>
    </row>
    <row r="34" spans="1:7" ht="12">
      <c r="A34" s="21" t="s">
        <v>42</v>
      </c>
      <c r="B34" s="31">
        <v>-0.002462538</v>
      </c>
      <c r="C34" s="15">
        <v>-0.001988615</v>
      </c>
      <c r="D34" s="15">
        <v>0.0001422682</v>
      </c>
      <c r="E34" s="15">
        <v>-0.004496883</v>
      </c>
      <c r="F34" s="27">
        <v>-0.02813372</v>
      </c>
      <c r="G34" s="37">
        <v>-0.005629453</v>
      </c>
    </row>
    <row r="35" spans="1:7" ht="12.75" thickBot="1">
      <c r="A35" s="22" t="s">
        <v>43</v>
      </c>
      <c r="B35" s="32">
        <v>0.002738846</v>
      </c>
      <c r="C35" s="16">
        <v>0.001036764</v>
      </c>
      <c r="D35" s="16">
        <v>-0.001369628</v>
      </c>
      <c r="E35" s="16">
        <v>0.003645629</v>
      </c>
      <c r="F35" s="28">
        <v>0.006308576</v>
      </c>
      <c r="G35" s="38">
        <v>0.002036459</v>
      </c>
    </row>
    <row r="36" spans="1:7" ht="12">
      <c r="A36" s="4" t="s">
        <v>44</v>
      </c>
      <c r="B36" s="3">
        <v>22.4823</v>
      </c>
      <c r="C36" s="3">
        <v>22.4762</v>
      </c>
      <c r="D36" s="3">
        <v>22.4762</v>
      </c>
      <c r="E36" s="3">
        <v>22.46704</v>
      </c>
      <c r="F36" s="3">
        <v>22.46704</v>
      </c>
      <c r="G36" s="3"/>
    </row>
    <row r="37" spans="1:6" ht="12">
      <c r="A37" s="4" t="s">
        <v>45</v>
      </c>
      <c r="B37" s="2">
        <v>-0.398763</v>
      </c>
      <c r="C37" s="2">
        <v>-0.3651937</v>
      </c>
      <c r="D37" s="2">
        <v>-0.3540039</v>
      </c>
      <c r="E37" s="2">
        <v>-0.3458659</v>
      </c>
      <c r="F37" s="2">
        <v>-0.3423055</v>
      </c>
    </row>
    <row r="38" spans="1:7" ht="12">
      <c r="A38" s="4" t="s">
        <v>53</v>
      </c>
      <c r="B38" s="2">
        <v>-5.591536E-05</v>
      </c>
      <c r="C38" s="2">
        <v>-2.030179E-05</v>
      </c>
      <c r="D38" s="2">
        <v>0</v>
      </c>
      <c r="E38" s="2">
        <v>0.0001903779</v>
      </c>
      <c r="F38" s="2">
        <v>-0.0002527893</v>
      </c>
      <c r="G38" s="2">
        <v>0.000220625</v>
      </c>
    </row>
    <row r="39" spans="1:7" ht="12.75" thickBot="1">
      <c r="A39" s="4" t="s">
        <v>54</v>
      </c>
      <c r="B39" s="2">
        <v>4.495471E-05</v>
      </c>
      <c r="C39" s="2">
        <v>-0.000150484</v>
      </c>
      <c r="D39" s="2">
        <v>6.22226E-05</v>
      </c>
      <c r="E39" s="2">
        <v>6.799327E-05</v>
      </c>
      <c r="F39" s="2">
        <v>-1.288807E-05</v>
      </c>
      <c r="G39" s="2">
        <v>0.0007654975</v>
      </c>
    </row>
    <row r="40" spans="2:7" ht="12.75" thickBot="1">
      <c r="B40" s="7" t="s">
        <v>46</v>
      </c>
      <c r="C40" s="18">
        <v>-0.003755</v>
      </c>
      <c r="D40" s="17" t="s">
        <v>47</v>
      </c>
      <c r="E40" s="18">
        <v>3.116897</v>
      </c>
      <c r="F40" s="17" t="s">
        <v>48</v>
      </c>
      <c r="G40" s="8">
        <v>55.051464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0.002256</v>
      </c>
      <c r="C4">
        <v>0.003756</v>
      </c>
      <c r="D4">
        <v>0.003754</v>
      </c>
      <c r="E4">
        <v>0.003756</v>
      </c>
      <c r="F4">
        <v>0.002087</v>
      </c>
      <c r="G4">
        <v>0.011704</v>
      </c>
    </row>
    <row r="5" spans="1:7" ht="12.75">
      <c r="A5" t="s">
        <v>13</v>
      </c>
      <c r="B5">
        <v>-0.536269</v>
      </c>
      <c r="C5">
        <v>-0.386606</v>
      </c>
      <c r="D5">
        <v>-0.124603</v>
      </c>
      <c r="E5">
        <v>0.909198</v>
      </c>
      <c r="F5">
        <v>-0.09711</v>
      </c>
      <c r="G5">
        <v>7.973964</v>
      </c>
    </row>
    <row r="6" spans="1:7" ht="12.75">
      <c r="A6" t="s">
        <v>14</v>
      </c>
      <c r="B6" s="49">
        <v>32.86303</v>
      </c>
      <c r="C6" s="49">
        <v>12.01067</v>
      </c>
      <c r="D6" s="49">
        <v>-2.460502</v>
      </c>
      <c r="E6" s="49">
        <v>-111.9143</v>
      </c>
      <c r="F6" s="49">
        <v>148.7011</v>
      </c>
      <c r="G6" s="49">
        <v>-0.001237473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2.795386</v>
      </c>
      <c r="C8" s="49">
        <v>-0.3978309</v>
      </c>
      <c r="D8" s="49">
        <v>1.029612</v>
      </c>
      <c r="E8" s="49">
        <v>0.9186161</v>
      </c>
      <c r="F8" s="49">
        <v>-1.227547</v>
      </c>
      <c r="G8" s="49">
        <v>0.6129222</v>
      </c>
    </row>
    <row r="9" spans="1:7" ht="12.75">
      <c r="A9" t="s">
        <v>17</v>
      </c>
      <c r="B9" s="49">
        <v>-1.358306</v>
      </c>
      <c r="C9" s="49">
        <v>-0.06231526</v>
      </c>
      <c r="D9" s="49">
        <v>0.4853287</v>
      </c>
      <c r="E9" s="49">
        <v>0.5236873</v>
      </c>
      <c r="F9" s="49">
        <v>-0.911799</v>
      </c>
      <c r="G9" s="49">
        <v>-0.09047967</v>
      </c>
    </row>
    <row r="10" spans="1:7" ht="12.75">
      <c r="A10" t="s">
        <v>18</v>
      </c>
      <c r="B10" s="49">
        <v>1.517973</v>
      </c>
      <c r="C10" s="49">
        <v>0.8005647</v>
      </c>
      <c r="D10" s="49">
        <v>-0.002078648</v>
      </c>
      <c r="E10" s="49">
        <v>-0.1819172</v>
      </c>
      <c r="F10" s="49">
        <v>0.004175182</v>
      </c>
      <c r="G10" s="49">
        <v>0.3683286</v>
      </c>
    </row>
    <row r="11" spans="1:7" ht="12.75">
      <c r="A11" t="s">
        <v>19</v>
      </c>
      <c r="B11" s="49">
        <v>1.889412</v>
      </c>
      <c r="C11" s="49">
        <v>0.63435</v>
      </c>
      <c r="D11" s="49">
        <v>1.753719</v>
      </c>
      <c r="E11" s="49">
        <v>1.261609</v>
      </c>
      <c r="F11" s="49">
        <v>13.23709</v>
      </c>
      <c r="G11" s="49">
        <v>2.92068</v>
      </c>
    </row>
    <row r="12" spans="1:7" ht="12.75">
      <c r="A12" t="s">
        <v>20</v>
      </c>
      <c r="B12" s="49">
        <v>-0.3463964</v>
      </c>
      <c r="C12" s="49">
        <v>0.04273134</v>
      </c>
      <c r="D12" s="49">
        <v>-0.1766992</v>
      </c>
      <c r="E12" s="49">
        <v>0.01857924</v>
      </c>
      <c r="F12" s="49">
        <v>-0.3886474</v>
      </c>
      <c r="G12" s="49">
        <v>-0.1297774</v>
      </c>
    </row>
    <row r="13" spans="1:7" ht="12.75">
      <c r="A13" t="s">
        <v>21</v>
      </c>
      <c r="B13" s="49">
        <v>-0.03720066</v>
      </c>
      <c r="C13" s="49">
        <v>-0.06093544</v>
      </c>
      <c r="D13" s="49">
        <v>-0.0911383</v>
      </c>
      <c r="E13" s="49">
        <v>0.1190967</v>
      </c>
      <c r="F13" s="49">
        <v>-0.1090714</v>
      </c>
      <c r="G13" s="49">
        <v>-0.02788886</v>
      </c>
    </row>
    <row r="14" spans="1:7" ht="12.75">
      <c r="A14" t="s">
        <v>22</v>
      </c>
      <c r="B14" s="49">
        <v>0.148501</v>
      </c>
      <c r="C14" s="49">
        <v>0.07041268</v>
      </c>
      <c r="D14" s="49">
        <v>0.03135106</v>
      </c>
      <c r="E14" s="49">
        <v>-0.09682865</v>
      </c>
      <c r="F14" s="49">
        <v>-0.1348095</v>
      </c>
      <c r="G14" s="49">
        <v>0.004626712</v>
      </c>
    </row>
    <row r="15" spans="1:7" ht="12.75">
      <c r="A15" t="s">
        <v>23</v>
      </c>
      <c r="B15" s="49">
        <v>-0.4146893</v>
      </c>
      <c r="C15" s="49">
        <v>-0.1871758</v>
      </c>
      <c r="D15" s="49">
        <v>-0.1088964</v>
      </c>
      <c r="E15" s="49">
        <v>-0.1553173</v>
      </c>
      <c r="F15" s="49">
        <v>-0.3721414</v>
      </c>
      <c r="G15" s="49">
        <v>-0.2182914</v>
      </c>
    </row>
    <row r="16" spans="1:7" ht="12.75">
      <c r="A16" t="s">
        <v>24</v>
      </c>
      <c r="B16" s="49">
        <v>-0.04181697</v>
      </c>
      <c r="C16" s="49">
        <v>-0.002224012</v>
      </c>
      <c r="D16" s="49">
        <v>-0.01671804</v>
      </c>
      <c r="E16" s="49">
        <v>0.03021841</v>
      </c>
      <c r="F16" s="49">
        <v>1.798337E-05</v>
      </c>
      <c r="G16" s="49">
        <v>-0.003328995</v>
      </c>
    </row>
    <row r="17" spans="1:7" ht="12.75">
      <c r="A17" t="s">
        <v>25</v>
      </c>
      <c r="B17" s="49">
        <v>-0.01189683</v>
      </c>
      <c r="C17" s="49">
        <v>-0.02356552</v>
      </c>
      <c r="D17" s="49">
        <v>-0.004231627</v>
      </c>
      <c r="E17" s="49">
        <v>-0.01802439</v>
      </c>
      <c r="F17" s="49">
        <v>-0.01843469</v>
      </c>
      <c r="G17" s="49">
        <v>-0.01520889</v>
      </c>
    </row>
    <row r="18" spans="1:7" ht="12.75">
      <c r="A18" t="s">
        <v>26</v>
      </c>
      <c r="B18" s="49">
        <v>0.01352761</v>
      </c>
      <c r="C18" s="49">
        <v>0.01380567</v>
      </c>
      <c r="D18" s="49">
        <v>0.03067909</v>
      </c>
      <c r="E18" s="49">
        <v>0.04253069</v>
      </c>
      <c r="F18" s="49">
        <v>-0.02138514</v>
      </c>
      <c r="G18" s="49">
        <v>0.02003562</v>
      </c>
    </row>
    <row r="19" spans="1:7" ht="12.75">
      <c r="A19" t="s">
        <v>27</v>
      </c>
      <c r="B19" s="49">
        <v>-0.1999992</v>
      </c>
      <c r="C19" s="49">
        <v>-0.1826326</v>
      </c>
      <c r="D19" s="49">
        <v>-0.2013731</v>
      </c>
      <c r="E19" s="49">
        <v>-0.1903923</v>
      </c>
      <c r="F19" s="49">
        <v>-0.1422277</v>
      </c>
      <c r="G19" s="49">
        <v>-0.1861166</v>
      </c>
    </row>
    <row r="20" spans="1:7" ht="12.75">
      <c r="A20" t="s">
        <v>28</v>
      </c>
      <c r="B20" s="49">
        <v>-0.0006604933</v>
      </c>
      <c r="C20" s="49">
        <v>0.0001070432</v>
      </c>
      <c r="D20" s="49">
        <v>9.92515E-05</v>
      </c>
      <c r="E20" s="49">
        <v>0.0007388685</v>
      </c>
      <c r="F20" s="49">
        <v>-0.003880241</v>
      </c>
      <c r="G20" s="49">
        <v>-0.0003866073</v>
      </c>
    </row>
    <row r="21" spans="1:7" ht="12.75">
      <c r="A21" t="s">
        <v>29</v>
      </c>
      <c r="B21" s="49">
        <v>-26.47923</v>
      </c>
      <c r="C21" s="49">
        <v>88.51074</v>
      </c>
      <c r="D21" s="49">
        <v>-36.60092</v>
      </c>
      <c r="E21" s="49">
        <v>-40.19968</v>
      </c>
      <c r="F21" s="49">
        <v>7.552336</v>
      </c>
      <c r="G21" s="49">
        <v>0.004469634</v>
      </c>
    </row>
    <row r="22" spans="1:7" ht="12.75">
      <c r="A22" t="s">
        <v>30</v>
      </c>
      <c r="B22" s="49">
        <v>-10.72538</v>
      </c>
      <c r="C22" s="49">
        <v>-7.732113</v>
      </c>
      <c r="D22" s="49">
        <v>-2.492069</v>
      </c>
      <c r="E22" s="49">
        <v>18.18398</v>
      </c>
      <c r="F22" s="49">
        <v>-1.942192</v>
      </c>
      <c r="G22" s="49">
        <v>0</v>
      </c>
    </row>
    <row r="23" spans="1:7" ht="12.75">
      <c r="A23" t="s">
        <v>31</v>
      </c>
      <c r="B23" s="49">
        <v>0.677252</v>
      </c>
      <c r="C23" s="49">
        <v>-0.1410192</v>
      </c>
      <c r="D23" s="49">
        <v>0.2461428</v>
      </c>
      <c r="E23" s="49">
        <v>1.756339</v>
      </c>
      <c r="F23" s="49">
        <v>5.86647</v>
      </c>
      <c r="G23" s="49">
        <v>1.329985</v>
      </c>
    </row>
    <row r="24" spans="1:7" ht="12.75">
      <c r="A24" t="s">
        <v>32</v>
      </c>
      <c r="B24" s="49">
        <v>-0.7109958</v>
      </c>
      <c r="C24" s="49">
        <v>0.7428001</v>
      </c>
      <c r="D24" s="49">
        <v>0.623533</v>
      </c>
      <c r="E24" s="49">
        <v>-1.836948</v>
      </c>
      <c r="F24" s="49">
        <v>-2.113789</v>
      </c>
      <c r="G24" s="49">
        <v>-0.4986091</v>
      </c>
    </row>
    <row r="25" spans="1:7" ht="12.75">
      <c r="A25" t="s">
        <v>33</v>
      </c>
      <c r="B25" s="49">
        <v>-0.08926638</v>
      </c>
      <c r="C25" s="49">
        <v>-0.5661338</v>
      </c>
      <c r="D25" s="49">
        <v>-0.1050205</v>
      </c>
      <c r="E25" s="49">
        <v>0.3069984</v>
      </c>
      <c r="F25" s="49">
        <v>-0.9616511</v>
      </c>
      <c r="G25" s="49">
        <v>-0.2290897</v>
      </c>
    </row>
    <row r="26" spans="1:7" ht="12.75">
      <c r="A26" t="s">
        <v>34</v>
      </c>
      <c r="B26" s="49">
        <v>0.0214217</v>
      </c>
      <c r="C26" s="49">
        <v>-0.04782974</v>
      </c>
      <c r="D26" s="49">
        <v>0.06570973</v>
      </c>
      <c r="E26" s="49">
        <v>-0.08199191</v>
      </c>
      <c r="F26" s="49">
        <v>1.38487</v>
      </c>
      <c r="G26" s="49">
        <v>0.1727023</v>
      </c>
    </row>
    <row r="27" spans="1:7" ht="12.75">
      <c r="A27" t="s">
        <v>35</v>
      </c>
      <c r="B27" s="49">
        <v>-0.238724</v>
      </c>
      <c r="C27" s="49">
        <v>-0.08112491</v>
      </c>
      <c r="D27" s="49">
        <v>-0.3197198</v>
      </c>
      <c r="E27" s="49">
        <v>-0.1575438</v>
      </c>
      <c r="F27" s="49">
        <v>0.1655787</v>
      </c>
      <c r="G27" s="49">
        <v>-0.1466976</v>
      </c>
    </row>
    <row r="28" spans="1:7" ht="12.75">
      <c r="A28" t="s">
        <v>36</v>
      </c>
      <c r="B28" s="49">
        <v>0.0529604</v>
      </c>
      <c r="C28" s="49">
        <v>0.0480605</v>
      </c>
      <c r="D28" s="49">
        <v>0.1526255</v>
      </c>
      <c r="E28" s="49">
        <v>-0.2952567</v>
      </c>
      <c r="F28" s="49">
        <v>-0.3167406</v>
      </c>
      <c r="G28" s="49">
        <v>-0.05745211</v>
      </c>
    </row>
    <row r="29" spans="1:7" ht="12.75">
      <c r="A29" t="s">
        <v>37</v>
      </c>
      <c r="B29" s="49">
        <v>0.06326591</v>
      </c>
      <c r="C29" s="49">
        <v>-0.03528051</v>
      </c>
      <c r="D29" s="49">
        <v>-0.1076139</v>
      </c>
      <c r="E29" s="49">
        <v>-0.0697056</v>
      </c>
      <c r="F29" s="49">
        <v>-0.06180817</v>
      </c>
      <c r="G29" s="49">
        <v>-0.05026496</v>
      </c>
    </row>
    <row r="30" spans="1:7" ht="12.75">
      <c r="A30" t="s">
        <v>38</v>
      </c>
      <c r="B30" s="49">
        <v>-0.02828342</v>
      </c>
      <c r="C30" s="49">
        <v>-0.02137095</v>
      </c>
      <c r="D30" s="49">
        <v>-0.006789359</v>
      </c>
      <c r="E30" s="49">
        <v>0.003825684</v>
      </c>
      <c r="F30" s="49">
        <v>0.1983867</v>
      </c>
      <c r="G30" s="49">
        <v>0.01658884</v>
      </c>
    </row>
    <row r="31" spans="1:7" ht="12.75">
      <c r="A31" t="s">
        <v>39</v>
      </c>
      <c r="B31" s="49">
        <v>-0.009861519</v>
      </c>
      <c r="C31" s="49">
        <v>-0.0160541</v>
      </c>
      <c r="D31" s="49">
        <v>-0.0685619</v>
      </c>
      <c r="E31" s="49">
        <v>-0.0435524</v>
      </c>
      <c r="F31" s="49">
        <v>0.02031753</v>
      </c>
      <c r="G31" s="49">
        <v>-0.02954305</v>
      </c>
    </row>
    <row r="32" spans="1:7" ht="12.75">
      <c r="A32" t="s">
        <v>40</v>
      </c>
      <c r="B32" s="49">
        <v>0.02140408</v>
      </c>
      <c r="C32" s="49">
        <v>0.02769154</v>
      </c>
      <c r="D32" s="49">
        <v>0.02859424</v>
      </c>
      <c r="E32" s="49">
        <v>-0.02960536</v>
      </c>
      <c r="F32" s="49">
        <v>-0.02211588</v>
      </c>
      <c r="G32" s="49">
        <v>0.006556165</v>
      </c>
    </row>
    <row r="33" spans="1:7" ht="12.75">
      <c r="A33" t="s">
        <v>41</v>
      </c>
      <c r="B33" s="49">
        <v>0.0817007</v>
      </c>
      <c r="C33" s="49">
        <v>0.05167823</v>
      </c>
      <c r="D33" s="49">
        <v>0.06831503</v>
      </c>
      <c r="E33" s="49">
        <v>0.06729044</v>
      </c>
      <c r="F33" s="49">
        <v>0.03453866</v>
      </c>
      <c r="G33" s="49">
        <v>0.06148328</v>
      </c>
    </row>
    <row r="34" spans="1:7" ht="12.75">
      <c r="A34" t="s">
        <v>42</v>
      </c>
      <c r="B34" s="49">
        <v>-0.002462538</v>
      </c>
      <c r="C34" s="49">
        <v>-0.001988615</v>
      </c>
      <c r="D34" s="49">
        <v>0.0001422682</v>
      </c>
      <c r="E34" s="49">
        <v>-0.004496883</v>
      </c>
      <c r="F34" s="49">
        <v>-0.02813372</v>
      </c>
      <c r="G34" s="49">
        <v>-0.005629453</v>
      </c>
    </row>
    <row r="35" spans="1:7" ht="12.75">
      <c r="A35" t="s">
        <v>43</v>
      </c>
      <c r="B35" s="49">
        <v>0.002738846</v>
      </c>
      <c r="C35" s="49">
        <v>0.001036764</v>
      </c>
      <c r="D35" s="49">
        <v>-0.001369628</v>
      </c>
      <c r="E35" s="49">
        <v>0.003645629</v>
      </c>
      <c r="F35" s="49">
        <v>0.006308576</v>
      </c>
      <c r="G35" s="49">
        <v>0.002036459</v>
      </c>
    </row>
    <row r="36" spans="1:6" ht="12.75">
      <c r="A36" t="s">
        <v>44</v>
      </c>
      <c r="B36" s="49">
        <v>22.4823</v>
      </c>
      <c r="C36" s="49">
        <v>22.4762</v>
      </c>
      <c r="D36" s="49">
        <v>22.4762</v>
      </c>
      <c r="E36" s="49">
        <v>22.46704</v>
      </c>
      <c r="F36" s="49">
        <v>22.46704</v>
      </c>
    </row>
    <row r="37" spans="1:6" ht="12.75">
      <c r="A37" t="s">
        <v>45</v>
      </c>
      <c r="B37" s="49">
        <v>-0.398763</v>
      </c>
      <c r="C37" s="49">
        <v>-0.3651937</v>
      </c>
      <c r="D37" s="49">
        <v>-0.3540039</v>
      </c>
      <c r="E37" s="49">
        <v>-0.3458659</v>
      </c>
      <c r="F37" s="49">
        <v>-0.3423055</v>
      </c>
    </row>
    <row r="38" spans="1:7" ht="12.75">
      <c r="A38" t="s">
        <v>55</v>
      </c>
      <c r="B38" s="49">
        <v>-5.591536E-05</v>
      </c>
      <c r="C38" s="49">
        <v>-2.030179E-05</v>
      </c>
      <c r="D38" s="49">
        <v>0</v>
      </c>
      <c r="E38" s="49">
        <v>0.0001903779</v>
      </c>
      <c r="F38" s="49">
        <v>-0.0002527893</v>
      </c>
      <c r="G38" s="49">
        <v>0.000220625</v>
      </c>
    </row>
    <row r="39" spans="1:7" ht="12.75">
      <c r="A39" t="s">
        <v>56</v>
      </c>
      <c r="B39" s="49">
        <v>4.495471E-05</v>
      </c>
      <c r="C39" s="49">
        <v>-0.000150484</v>
      </c>
      <c r="D39" s="49">
        <v>6.22226E-05</v>
      </c>
      <c r="E39" s="49">
        <v>6.799327E-05</v>
      </c>
      <c r="F39" s="49">
        <v>-1.288807E-05</v>
      </c>
      <c r="G39" s="49">
        <v>0.0007654975</v>
      </c>
    </row>
    <row r="40" spans="2:7" ht="12.75">
      <c r="B40" t="s">
        <v>46</v>
      </c>
      <c r="C40">
        <v>-0.003755</v>
      </c>
      <c r="D40" t="s">
        <v>47</v>
      </c>
      <c r="E40">
        <v>3.116897</v>
      </c>
      <c r="F40" t="s">
        <v>48</v>
      </c>
      <c r="G40">
        <v>55.051464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-5.5915366645098074E-05</v>
      </c>
      <c r="C50">
        <f>-0.017/(C7*C7+C22*C22)*(C21*C22+C6*C7)</f>
        <v>-2.0301783105086044E-05</v>
      </c>
      <c r="D50">
        <f>-0.017/(D7*D7+D22*D22)*(D21*D22+D6*D7)</f>
        <v>4.167347098113155E-06</v>
      </c>
      <c r="E50">
        <f>-0.017/(E7*E7+E22*E22)*(E21*E22+E6*E7)</f>
        <v>0.00019037794883185232</v>
      </c>
      <c r="F50">
        <f>-0.017/(F7*F7+F22*F22)*(F21*F22+F6*F7)</f>
        <v>-0.0002527893668897923</v>
      </c>
      <c r="G50">
        <f>(B50*B$4+C50*C$4+D50*D$4+E50*E$4+F50*F$4)/SUM(B$4:F$4)</f>
        <v>4.701285320732374E-08</v>
      </c>
    </row>
    <row r="51" spans="1:7" ht="12.75">
      <c r="A51" t="s">
        <v>59</v>
      </c>
      <c r="B51">
        <f>-0.017/(B7*B7+B22*B22)*(B21*B7-B6*B22)</f>
        <v>4.49547196444892E-05</v>
      </c>
      <c r="C51">
        <f>-0.017/(C7*C7+C22*C22)*(C21*C7-C6*C22)</f>
        <v>-0.00015048395556810704</v>
      </c>
      <c r="D51">
        <f>-0.017/(D7*D7+D22*D22)*(D21*D7-D6*D22)</f>
        <v>6.222260253165155E-05</v>
      </c>
      <c r="E51">
        <f>-0.017/(E7*E7+E22*E22)*(E21*E7-E6*E22)</f>
        <v>6.799327311860005E-05</v>
      </c>
      <c r="F51">
        <f>-0.017/(F7*F7+F22*F22)*(F21*F7-F6*F22)</f>
        <v>-1.2888067748605841E-05</v>
      </c>
      <c r="G51">
        <f>(B51*B$4+C51*C$4+D51*D$4+E51*E$4+F51*F$4)/SUM(B$4:F$4)</f>
        <v>-1.1089136074706943E-07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9999.9780293286</v>
      </c>
      <c r="C62">
        <f>C7+(2/0.017)*(C8*C50-C23*C51)</f>
        <v>9999.998453594073</v>
      </c>
      <c r="D62">
        <f>D7+(2/0.017)*(D8*D50-D23*D51)</f>
        <v>9999.998702953526</v>
      </c>
      <c r="E62">
        <f>E7+(2/0.017)*(E8*E50-E23*E51)</f>
        <v>10000.00652529548</v>
      </c>
      <c r="F62">
        <f>F7+(2/0.017)*(F8*F50-F23*F51)</f>
        <v>10000.045402151973</v>
      </c>
    </row>
    <row r="63" spans="1:6" ht="12.75">
      <c r="A63" t="s">
        <v>67</v>
      </c>
      <c r="B63">
        <f>B8+(3/0.017)*(B9*B50-B24*B51)</f>
        <v>2.8144294343877023</v>
      </c>
      <c r="C63">
        <f>C8+(3/0.017)*(C9*C50-C24*C51)</f>
        <v>-0.3778818515052278</v>
      </c>
      <c r="D63">
        <f>D8+(3/0.017)*(D9*D50-D24*D51)</f>
        <v>1.0231222389044483</v>
      </c>
      <c r="E63">
        <f>E8+(3/0.017)*(E9*E50-E24*E51)</f>
        <v>0.9582511507774042</v>
      </c>
      <c r="F63">
        <f>F8+(3/0.017)*(F9*F50-F24*F51)</f>
        <v>-1.191679275981914</v>
      </c>
    </row>
    <row r="64" spans="1:6" ht="12.75">
      <c r="A64" t="s">
        <v>68</v>
      </c>
      <c r="B64">
        <f>B9+(4/0.017)*(B10*B50-B25*B51)</f>
        <v>-1.3773330757095956</v>
      </c>
      <c r="C64">
        <f>C9+(4/0.017)*(C10*C50-C25*C51)</f>
        <v>-0.08618512929548044</v>
      </c>
      <c r="D64">
        <f>D9+(4/0.017)*(D10*D50-D25*D51)</f>
        <v>0.48686422620740344</v>
      </c>
      <c r="E64">
        <f>E9+(4/0.017)*(E10*E50-E25*E51)</f>
        <v>0.510626864834963</v>
      </c>
      <c r="F64">
        <f>F9+(4/0.017)*(F10*F50-F25*F51)</f>
        <v>-0.9149635332098238</v>
      </c>
    </row>
    <row r="65" spans="1:6" ht="12.75">
      <c r="A65" t="s">
        <v>69</v>
      </c>
      <c r="B65">
        <f>B10+(5/0.017)*(B11*B50-B26*B51)</f>
        <v>1.4866170672819246</v>
      </c>
      <c r="C65">
        <f>C10+(5/0.017)*(C11*C50-C26*C51)</f>
        <v>0.7946599810053808</v>
      </c>
      <c r="D65">
        <f>D10+(5/0.017)*(D11*D50-D26*D51)</f>
        <v>-0.0011316699490283046</v>
      </c>
      <c r="E65">
        <f>E10+(5/0.017)*(E11*E50-E26*E51)</f>
        <v>-0.10963560235942646</v>
      </c>
      <c r="F65">
        <f>F10+(5/0.017)*(F11*F50-F26*F51)</f>
        <v>-0.9747504951118203</v>
      </c>
    </row>
    <row r="66" spans="1:6" ht="12.75">
      <c r="A66" t="s">
        <v>70</v>
      </c>
      <c r="B66">
        <f>B11+(6/0.017)*(B12*B50-B27*B51)</f>
        <v>1.9000357596010424</v>
      </c>
      <c r="C66">
        <f>C11+(6/0.017)*(C12*C50-C27*C51)</f>
        <v>0.6297351106770436</v>
      </c>
      <c r="D66">
        <f>D11+(6/0.017)*(D12*D50-D27*D51)</f>
        <v>1.7604804462841908</v>
      </c>
      <c r="E66">
        <f>E11+(6/0.017)*(E12*E50-E27*E51)</f>
        <v>1.2666380574906813</v>
      </c>
      <c r="F66">
        <f>F11+(6/0.017)*(F12*F50-F27*F51)</f>
        <v>13.27251820695036</v>
      </c>
    </row>
    <row r="67" spans="1:6" ht="12.75">
      <c r="A67" t="s">
        <v>71</v>
      </c>
      <c r="B67">
        <f>B12+(7/0.017)*(B13*B50-B28*B51)</f>
        <v>-0.3465202305727319</v>
      </c>
      <c r="C67">
        <f>C12+(7/0.017)*(C13*C50-C28*C51)</f>
        <v>0.04621875327235988</v>
      </c>
      <c r="D67">
        <f>D12+(7/0.017)*(D13*D50-D28*D51)</f>
        <v>-0.18076601913347565</v>
      </c>
      <c r="E67">
        <f>E12+(7/0.017)*(E13*E50-E28*E51)</f>
        <v>0.03618170966546312</v>
      </c>
      <c r="F67">
        <f>F12+(7/0.017)*(F13*F50-F28*F51)</f>
        <v>-0.3789750817128385</v>
      </c>
    </row>
    <row r="68" spans="1:6" ht="12.75">
      <c r="A68" t="s">
        <v>72</v>
      </c>
      <c r="B68">
        <f>B13+(8/0.017)*(B14*B50-B29*B51)</f>
        <v>-0.042446584286713974</v>
      </c>
      <c r="C68">
        <f>C13+(8/0.017)*(C14*C50-C29*C51)</f>
        <v>-0.06410657113245552</v>
      </c>
      <c r="D68">
        <f>D13+(8/0.017)*(D14*D50-D29*D51)</f>
        <v>-0.08792575050564957</v>
      </c>
      <c r="E68">
        <f>E13+(8/0.017)*(E14*E50-E29*E51)</f>
        <v>0.1126522162934299</v>
      </c>
      <c r="F68">
        <f>F13+(8/0.017)*(F14*F50-F29*F51)</f>
        <v>-0.09340936693018724</v>
      </c>
    </row>
    <row r="69" spans="1:6" ht="12.75">
      <c r="A69" t="s">
        <v>73</v>
      </c>
      <c r="B69">
        <f>B14+(9/0.017)*(B15*B50-B30*B51)</f>
        <v>0.1614498704252869</v>
      </c>
      <c r="C69">
        <f>C14+(9/0.017)*(C15*C50-C30*C51)</f>
        <v>0.07072186568440321</v>
      </c>
      <c r="D69">
        <f>D14+(9/0.017)*(D15*D50-D30*D51)</f>
        <v>0.0313344589652765</v>
      </c>
      <c r="E69">
        <f>E14+(9/0.017)*(E15*E50-E30*E51)</f>
        <v>-0.11262053164250649</v>
      </c>
      <c r="F69">
        <f>F14+(9/0.017)*(F15*F50-F30*F51)</f>
        <v>-0.08365232993143942</v>
      </c>
    </row>
    <row r="70" spans="1:6" ht="12.75">
      <c r="A70" t="s">
        <v>74</v>
      </c>
      <c r="B70">
        <f>B15+(10/0.017)*(B16*B50-B31*B51)</f>
        <v>-0.41305310409914653</v>
      </c>
      <c r="C70">
        <f>C15+(10/0.017)*(C16*C50-C31*C51)</f>
        <v>-0.1885703488599052</v>
      </c>
      <c r="D70">
        <f>D15+(10/0.017)*(D16*D50-D31*D51)</f>
        <v>-0.10642791177821488</v>
      </c>
      <c r="E70">
        <f>E15+(10/0.017)*(E16*E50-E31*E51)</f>
        <v>-0.15019130638768796</v>
      </c>
      <c r="F70">
        <f>F15+(10/0.017)*(F16*F50-F31*F51)</f>
        <v>-0.37199004253034856</v>
      </c>
    </row>
    <row r="71" spans="1:6" ht="12.75">
      <c r="A71" t="s">
        <v>75</v>
      </c>
      <c r="B71">
        <f>B16+(11/0.017)*(B17*B50-B32*B51)</f>
        <v>-0.04200914569688953</v>
      </c>
      <c r="C71">
        <f>C16+(11/0.017)*(C17*C50-C32*C51)</f>
        <v>0.0007819350622636054</v>
      </c>
      <c r="D71">
        <f>D16+(11/0.017)*(D17*D50-D32*D51)</f>
        <v>-0.017880702916226315</v>
      </c>
      <c r="E71">
        <f>E16+(11/0.017)*(E17*E50-E32*E51)</f>
        <v>0.02930056930836473</v>
      </c>
      <c r="F71">
        <f>F16+(11/0.017)*(F17*F50-F32*F51)</f>
        <v>0.0028489062638614726</v>
      </c>
    </row>
    <row r="72" spans="1:6" ht="12.75">
      <c r="A72" t="s">
        <v>76</v>
      </c>
      <c r="B72">
        <f>B17+(12/0.017)*(B18*B50-B33*B51)</f>
        <v>-0.01502334764911088</v>
      </c>
      <c r="C72">
        <f>C17+(12/0.017)*(C18*C50-C33*C51)</f>
        <v>-0.01827389782409551</v>
      </c>
      <c r="D72">
        <f>D17+(12/0.017)*(D18*D50-D33*D51)</f>
        <v>-0.007141901264901364</v>
      </c>
      <c r="E72">
        <f>E17+(12/0.017)*(E18*E50-E33*E51)</f>
        <v>-0.015538548875708751</v>
      </c>
      <c r="F72">
        <f>F17+(12/0.017)*(F18*F50-F33*F51)</f>
        <v>-0.014304521111899551</v>
      </c>
    </row>
    <row r="73" spans="1:6" ht="12.75">
      <c r="A73" t="s">
        <v>77</v>
      </c>
      <c r="B73">
        <f>B18+(13/0.017)*(B19*B50-B34*B51)</f>
        <v>0.022163992760452507</v>
      </c>
      <c r="C73">
        <f>C18+(13/0.017)*(C19*C50-C34*C51)</f>
        <v>0.01641217977432978</v>
      </c>
      <c r="D73">
        <f>D18+(13/0.017)*(D19*D50-D34*D51)</f>
        <v>0.03003058583996476</v>
      </c>
      <c r="E73">
        <f>E18+(13/0.017)*(E19*E50-E34*E51)</f>
        <v>0.015046596423887962</v>
      </c>
      <c r="F73">
        <f>F18+(13/0.017)*(F19*F50-F34*F51)</f>
        <v>0.005831553665973124</v>
      </c>
    </row>
    <row r="74" spans="1:6" ht="12.75">
      <c r="A74" t="s">
        <v>78</v>
      </c>
      <c r="B74">
        <f>B19+(14/0.017)*(B20*B50-B35*B51)</f>
        <v>-0.20007018191803563</v>
      </c>
      <c r="C74">
        <f>C19+(14/0.017)*(C20*C50-C35*C51)</f>
        <v>-0.18250590561656832</v>
      </c>
      <c r="D74">
        <f>D19+(14/0.017)*(D20*D50-D35*D51)</f>
        <v>-0.20130257670132057</v>
      </c>
      <c r="E74">
        <f>E19+(14/0.017)*(E20*E50-E35*E51)</f>
        <v>-0.1904805938648938</v>
      </c>
      <c r="F74">
        <f>F19+(14/0.017)*(F20*F50-F35*F51)</f>
        <v>-0.14135295610063703</v>
      </c>
    </row>
    <row r="75" spans="1:6" ht="12.75">
      <c r="A75" t="s">
        <v>79</v>
      </c>
      <c r="B75" s="49">
        <f>B20</f>
        <v>-0.0006604933</v>
      </c>
      <c r="C75" s="49">
        <f>C20</f>
        <v>0.0001070432</v>
      </c>
      <c r="D75" s="49">
        <f>D20</f>
        <v>9.92515E-05</v>
      </c>
      <c r="E75" s="49">
        <f>E20</f>
        <v>0.0007388685</v>
      </c>
      <c r="F75" s="49">
        <f>F20</f>
        <v>-0.003880241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-10.715050941172116</v>
      </c>
      <c r="C82">
        <f>C22+(2/0.017)*(C8*C51+C23*C50)</f>
        <v>-7.724732987212792</v>
      </c>
      <c r="D82">
        <f>D22+(2/0.017)*(D8*D51+D23*D50)</f>
        <v>-2.484411246973986</v>
      </c>
      <c r="E82">
        <f>E22+(2/0.017)*(E8*E51+E23*E50)</f>
        <v>18.23066563901786</v>
      </c>
      <c r="F82">
        <f>F22+(2/0.017)*(F8*F51+F23*F50)</f>
        <v>-2.114799120973807</v>
      </c>
    </row>
    <row r="83" spans="1:6" ht="12.75">
      <c r="A83" t="s">
        <v>82</v>
      </c>
      <c r="B83">
        <f>B23+(3/0.017)*(B9*B51+B24*B50)</f>
        <v>0.6734919986032994</v>
      </c>
      <c r="C83">
        <f>C23+(3/0.017)*(C9*C51+C24*C50)</f>
        <v>-0.14202556230063199</v>
      </c>
      <c r="D83">
        <f>D23+(3/0.017)*(D9*D51+D24*D50)</f>
        <v>0.25193048704154664</v>
      </c>
      <c r="E83">
        <f>E23+(3/0.017)*(E9*E51+E24*E50)</f>
        <v>1.7009083214000358</v>
      </c>
      <c r="F83">
        <f>F23+(3/0.017)*(F9*F51+F24*F50)</f>
        <v>5.962839654764774</v>
      </c>
    </row>
    <row r="84" spans="1:6" ht="12.75">
      <c r="A84" t="s">
        <v>83</v>
      </c>
      <c r="B84">
        <f>B24+(4/0.017)*(B10*B51+B25*B50)</f>
        <v>-0.6937648792918388</v>
      </c>
      <c r="C84">
        <f>C24+(4/0.017)*(C10*C51+C25*C50)</f>
        <v>0.7171580724404384</v>
      </c>
      <c r="D84">
        <f>D24+(4/0.017)*(D10*D51+D25*D50)</f>
        <v>0.6233995892319472</v>
      </c>
      <c r="E84">
        <f>E24+(4/0.017)*(E10*E51+E25*E50)</f>
        <v>-1.8261064518065673</v>
      </c>
      <c r="F84">
        <f>F24+(4/0.017)*(F10*F51+F25*F50)</f>
        <v>-2.0566027970095546</v>
      </c>
    </row>
    <row r="85" spans="1:6" ht="12.75">
      <c r="A85" t="s">
        <v>84</v>
      </c>
      <c r="B85">
        <f>B25+(5/0.017)*(B11*B51+B26*B50)</f>
        <v>-0.06463691395786109</v>
      </c>
      <c r="C85">
        <f>C25+(5/0.017)*(C11*C51+C26*C50)</f>
        <v>-0.593924525943287</v>
      </c>
      <c r="D85">
        <f>D25+(5/0.017)*(D11*D51+D26*D50)</f>
        <v>-0.07284556013475332</v>
      </c>
      <c r="E85">
        <f>E25+(5/0.017)*(E11*E51+E26*E50)</f>
        <v>0.3276370687233171</v>
      </c>
      <c r="F85">
        <f>F25+(5/0.017)*(F11*F51+F26*F50)</f>
        <v>-1.1147925480114882</v>
      </c>
    </row>
    <row r="86" spans="1:6" ht="12.75">
      <c r="A86" t="s">
        <v>85</v>
      </c>
      <c r="B86">
        <f>B26+(6/0.017)*(B12*B51+B27*B50)</f>
        <v>0.020636824802043784</v>
      </c>
      <c r="C86">
        <f>C26+(6/0.017)*(C12*C51+C27*C50)</f>
        <v>-0.0495179990856539</v>
      </c>
      <c r="D86">
        <f>D26+(6/0.017)*(D12*D51+D27*D50)</f>
        <v>0.061359000304705834</v>
      </c>
      <c r="E86">
        <f>E26+(6/0.017)*(E12*E51+E27*E50)</f>
        <v>-0.09213176958430103</v>
      </c>
      <c r="F86">
        <f>F26+(6/0.017)*(F12*F51+F27*F50)</f>
        <v>1.3718649573922652</v>
      </c>
    </row>
    <row r="87" spans="1:6" ht="12.75">
      <c r="A87" t="s">
        <v>86</v>
      </c>
      <c r="B87">
        <f>B27+(7/0.017)*(B13*B51+B28*B50)</f>
        <v>-0.24063197164540748</v>
      </c>
      <c r="C87">
        <f>C27+(7/0.017)*(C13*C51+C28*C50)</f>
        <v>-0.07775087203588661</v>
      </c>
      <c r="D87">
        <f>D27+(7/0.017)*(D13*D51+D28*D50)</f>
        <v>-0.32179296067485363</v>
      </c>
      <c r="E87">
        <f>E27+(7/0.017)*(E13*E51+E28*E50)</f>
        <v>-0.17735486666586256</v>
      </c>
      <c r="F87">
        <f>F27+(7/0.017)*(F13*F51+F28*F50)</f>
        <v>0.19912697219673514</v>
      </c>
    </row>
    <row r="88" spans="1:6" ht="12.75">
      <c r="A88" t="s">
        <v>87</v>
      </c>
      <c r="B88">
        <f>B28+(8/0.017)*(B14*B51+B29*B50)</f>
        <v>0.054437239655595535</v>
      </c>
      <c r="C88">
        <f>C28+(8/0.017)*(C14*C51+C29*C50)</f>
        <v>0.043411219366261404</v>
      </c>
      <c r="D88">
        <f>D28+(8/0.017)*(D14*D51+D29*D50)</f>
        <v>0.1533324553277385</v>
      </c>
      <c r="E88">
        <f>E28+(8/0.017)*(E14*E51+E29*E50)</f>
        <v>-0.3045998087036465</v>
      </c>
      <c r="F88">
        <f>F28+(8/0.017)*(F14*F51+F29*F50)</f>
        <v>-0.3085703025260836</v>
      </c>
    </row>
    <row r="89" spans="1:6" ht="12.75">
      <c r="A89" t="s">
        <v>88</v>
      </c>
      <c r="B89">
        <f>B29+(9/0.017)*(B15*B51+B30*B50)</f>
        <v>0.05423374112963943</v>
      </c>
      <c r="C89">
        <f>C29+(9/0.017)*(C15*C51+C30*C50)</f>
        <v>-0.020138897737619368</v>
      </c>
      <c r="D89">
        <f>D29+(9/0.017)*(D15*D51+D30*D50)</f>
        <v>-0.11121607642756999</v>
      </c>
      <c r="E89">
        <f>E29+(9/0.017)*(E15*E51+E30*E50)</f>
        <v>-0.07491088538442955</v>
      </c>
      <c r="F89">
        <f>F29+(9/0.017)*(F15*F51+F30*F50)</f>
        <v>-0.08581903955610866</v>
      </c>
    </row>
    <row r="90" spans="1:6" ht="12.75">
      <c r="A90" t="s">
        <v>89</v>
      </c>
      <c r="B90">
        <f>B30+(10/0.017)*(B16*B51+B31*B50)</f>
        <v>-0.02906486688951142</v>
      </c>
      <c r="C90">
        <f>C30+(10/0.017)*(C16*C51+C31*C50)</f>
        <v>-0.020982358835801</v>
      </c>
      <c r="D90">
        <f>D30+(10/0.017)*(D16*D51+D31*D50)</f>
        <v>-0.007569336172373163</v>
      </c>
      <c r="E90">
        <f>E30+(10/0.017)*(E16*E51+E31*E50)</f>
        <v>0.00015699695625615885</v>
      </c>
      <c r="F90">
        <f>F30+(10/0.017)*(F16*F51+F31*F50)</f>
        <v>0.195365354519791</v>
      </c>
    </row>
    <row r="91" spans="1:6" ht="12.75">
      <c r="A91" t="s">
        <v>90</v>
      </c>
      <c r="B91">
        <f>B31+(11/0.017)*(B17*B51+B32*B50)</f>
        <v>-0.01098198911884122</v>
      </c>
      <c r="C91">
        <f>C31+(11/0.017)*(C17*C51+C32*C50)</f>
        <v>-0.014123247336315958</v>
      </c>
      <c r="D91">
        <f>D31+(11/0.017)*(D17*D51+D32*D50)</f>
        <v>-0.06865516752586828</v>
      </c>
      <c r="E91">
        <f>E31+(11/0.017)*(E17*E51+E32*E50)</f>
        <v>-0.04799235263624953</v>
      </c>
      <c r="F91">
        <f>F31+(11/0.017)*(F17*F51+F32*F50)</f>
        <v>0.024088748541623933</v>
      </c>
    </row>
    <row r="92" spans="1:6" ht="12.75">
      <c r="A92" t="s">
        <v>91</v>
      </c>
      <c r="B92">
        <f>B32+(12/0.017)*(B18*B51+B33*B50)</f>
        <v>0.018608648460716817</v>
      </c>
      <c r="C92">
        <f>C32+(12/0.017)*(C18*C51+C33*C50)</f>
        <v>0.02548446326052986</v>
      </c>
      <c r="D92">
        <f>D32+(12/0.017)*(D18*D51+D33*D50)</f>
        <v>0.030142681363621728</v>
      </c>
      <c r="E92">
        <f>E32+(12/0.017)*(E18*E51+E33*E50)</f>
        <v>-0.01852130110756329</v>
      </c>
      <c r="F92">
        <f>F32+(12/0.017)*(F18*F51+F33*F50)</f>
        <v>-0.02808439260810944</v>
      </c>
    </row>
    <row r="93" spans="1:6" ht="12.75">
      <c r="A93" t="s">
        <v>92</v>
      </c>
      <c r="B93">
        <f>B33+(13/0.017)*(B19*B51+B34*B50)</f>
        <v>0.07493059498531351</v>
      </c>
      <c r="C93">
        <f>C33+(13/0.017)*(C19*C51+C34*C50)</f>
        <v>0.07272572590725093</v>
      </c>
      <c r="D93">
        <f>D33+(13/0.017)*(D19*D51+D34*D50)</f>
        <v>0.05873375051460887</v>
      </c>
      <c r="E93">
        <f>E33+(13/0.017)*(E19*E51+E34*E50)</f>
        <v>0.056736349458922454</v>
      </c>
      <c r="F93">
        <f>F33+(13/0.017)*(F19*F51+F34*F50)</f>
        <v>0.041378912441469407</v>
      </c>
    </row>
    <row r="94" spans="1:6" ht="12.75">
      <c r="A94" t="s">
        <v>93</v>
      </c>
      <c r="B94">
        <f>B34+(14/0.017)*(B20*B51+B35*B50)</f>
        <v>-0.0026131087159789604</v>
      </c>
      <c r="C94">
        <f>C34+(14/0.017)*(C20*C51+C35*C50)</f>
        <v>-0.002019214422833271</v>
      </c>
      <c r="D94">
        <f>D34+(14/0.017)*(D20*D51+D35*D50)</f>
        <v>0.00014265358818201526</v>
      </c>
      <c r="E94">
        <f>E34+(14/0.017)*(E20*E51+E35*E50)</f>
        <v>-0.0038839420338131732</v>
      </c>
      <c r="F94">
        <f>F34+(14/0.017)*(F20*F51+F35*F50)</f>
        <v>-0.029405852337516535</v>
      </c>
    </row>
    <row r="95" spans="1:6" ht="12.75">
      <c r="A95" t="s">
        <v>94</v>
      </c>
      <c r="B95" s="49">
        <f>B35</f>
        <v>0.002738846</v>
      </c>
      <c r="C95" s="49">
        <f>C35</f>
        <v>0.001036764</v>
      </c>
      <c r="D95" s="49">
        <f>D35</f>
        <v>-0.001369628</v>
      </c>
      <c r="E95" s="49">
        <f>E35</f>
        <v>0.003645629</v>
      </c>
      <c r="F95" s="49">
        <f>F35</f>
        <v>0.006308576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2.814435617891716</v>
      </c>
      <c r="C103">
        <f>C63*10000/C62</f>
        <v>-0.3778819099411103</v>
      </c>
      <c r="D103">
        <f>D63*10000/D62</f>
        <v>1.0231223716081748</v>
      </c>
      <c r="E103">
        <f>E63*10000/E62</f>
        <v>0.958250525490622</v>
      </c>
      <c r="F103">
        <f>F63*10000/F62</f>
        <v>-1.1916738655261196</v>
      </c>
      <c r="G103">
        <f>AVERAGE(C103:E103)</f>
        <v>0.5344969957192288</v>
      </c>
      <c r="H103">
        <f>STDEV(C103:E103)</f>
        <v>0.7908087883459208</v>
      </c>
      <c r="I103">
        <f>(B103*B4+C103*C4+D103*D4+E103*E4+F103*F4)/SUM(B4:F4)</f>
        <v>0.6331609519912714</v>
      </c>
      <c r="K103">
        <f>(LN(H103)+LN(H123))/2-LN(K114*K115^3)</f>
        <v>-4.010875807217745</v>
      </c>
    </row>
    <row r="104" spans="1:11" ht="12.75">
      <c r="A104" t="s">
        <v>68</v>
      </c>
      <c r="B104">
        <f>B64*10000/B62</f>
        <v>-1.3773361018094856</v>
      </c>
      <c r="C104">
        <f>C64*10000/C62</f>
        <v>-0.08618514262320198</v>
      </c>
      <c r="D104">
        <f>D64*10000/D62</f>
        <v>0.4868642893559644</v>
      </c>
      <c r="E104">
        <f>E64*10000/E62</f>
        <v>0.5106265316360632</v>
      </c>
      <c r="F104">
        <f>F64*10000/F62</f>
        <v>-0.9149593790973459</v>
      </c>
      <c r="G104">
        <f>AVERAGE(C104:E104)</f>
        <v>0.3037685594562752</v>
      </c>
      <c r="H104">
        <f>STDEV(C104:E104)</f>
        <v>0.33791874520905435</v>
      </c>
      <c r="I104">
        <f>(B104*B4+C104*C4+D104*D4+E104*E4+F104*F4)/SUM(B4:F4)</f>
        <v>-0.1021782350236251</v>
      </c>
      <c r="K104">
        <f>(LN(H104)+LN(H124))/2-LN(K114*K115^4)</f>
        <v>-3.6466796349942916</v>
      </c>
    </row>
    <row r="105" spans="1:11" ht="12.75">
      <c r="A105" t="s">
        <v>69</v>
      </c>
      <c r="B105">
        <f>B65*10000/B62</f>
        <v>1.4866203334866088</v>
      </c>
      <c r="C105">
        <f>C65*10000/C62</f>
        <v>0.7946601038920903</v>
      </c>
      <c r="D105">
        <f>D65*10000/D62</f>
        <v>-0.0011316700958111754</v>
      </c>
      <c r="E105">
        <f>E65*10000/E62</f>
        <v>-0.1096355308190031</v>
      </c>
      <c r="F105">
        <f>F65*10000/F62</f>
        <v>-0.9747460695549017</v>
      </c>
      <c r="G105">
        <f>AVERAGE(C105:E105)</f>
        <v>0.22796430099242534</v>
      </c>
      <c r="H105">
        <f>STDEV(C105:E105)</f>
        <v>0.4937624648715528</v>
      </c>
      <c r="I105">
        <f>(B105*B4+C105*C4+D105*D4+E105*E4+F105*F4)/SUM(B4:F4)</f>
        <v>0.24910144353306107</v>
      </c>
      <c r="K105">
        <f>(LN(H105)+LN(H125))/2-LN(K114*K115^5)</f>
        <v>-3.4347686568398625</v>
      </c>
    </row>
    <row r="106" spans="1:11" ht="12.75">
      <c r="A106" t="s">
        <v>70</v>
      </c>
      <c r="B106">
        <f>B66*10000/B62</f>
        <v>1.9000399341163463</v>
      </c>
      <c r="C106">
        <f>C66*10000/C62</f>
        <v>0.6297352080596694</v>
      </c>
      <c r="D106">
        <f>D66*10000/D62</f>
        <v>1.760480674626716</v>
      </c>
      <c r="E106">
        <f>E66*10000/E62</f>
        <v>1.2666372309724616</v>
      </c>
      <c r="F106">
        <f>F66*10000/F62</f>
        <v>13.272457947135084</v>
      </c>
      <c r="G106">
        <f>AVERAGE(C106:E106)</f>
        <v>1.2189510378862825</v>
      </c>
      <c r="H106">
        <f>STDEV(C106:E106)</f>
        <v>0.5668790058723029</v>
      </c>
      <c r="I106">
        <f>(B106*B4+C106*C4+D106*D4+E106*E4+F106*F4)/SUM(B4:F4)</f>
        <v>2.9289338945858656</v>
      </c>
      <c r="K106">
        <f>(LN(H106)+LN(H126))/2-LN(K114*K115^6)</f>
        <v>-3.6560856771770203</v>
      </c>
    </row>
    <row r="107" spans="1:11" ht="12.75">
      <c r="A107" t="s">
        <v>71</v>
      </c>
      <c r="B107">
        <f>B67*10000/B62</f>
        <v>-0.34652099190261654</v>
      </c>
      <c r="C107">
        <f>C67*10000/C62</f>
        <v>0.046218760419656384</v>
      </c>
      <c r="D107">
        <f>D67*10000/D62</f>
        <v>-0.18076604257967147</v>
      </c>
      <c r="E107">
        <f>E67*10000/E62</f>
        <v>0.036181686055843876</v>
      </c>
      <c r="F107">
        <f>F67*10000/F62</f>
        <v>-0.37897336109222507</v>
      </c>
      <c r="G107">
        <f>AVERAGE(C107:E107)</f>
        <v>-0.03278853203472373</v>
      </c>
      <c r="H107">
        <f>STDEV(C107:E107)</f>
        <v>0.12825051046976876</v>
      </c>
      <c r="I107">
        <f>(B107*B4+C107*C4+D107*D4+E107*E4+F107*F4)/SUM(B4:F4)</f>
        <v>-0.12440056436760102</v>
      </c>
      <c r="K107">
        <f>(LN(H107)+LN(H127))/2-LN(K114*K115^7)</f>
        <v>-3.5891678618072875</v>
      </c>
    </row>
    <row r="108" spans="1:9" ht="12.75">
      <c r="A108" t="s">
        <v>72</v>
      </c>
      <c r="B108">
        <f>B68*10000/B62</f>
        <v>-0.042446677544914414</v>
      </c>
      <c r="C108">
        <f>C68*10000/C62</f>
        <v>-0.06410658104593521</v>
      </c>
      <c r="D108">
        <f>D68*10000/D62</f>
        <v>-0.08792576191002953</v>
      </c>
      <c r="E108">
        <f>E68*10000/E62</f>
        <v>0.11265214278457811</v>
      </c>
      <c r="F108">
        <f>F68*10000/F62</f>
        <v>-0.09340894283348543</v>
      </c>
      <c r="G108">
        <f>AVERAGE(C108:E108)</f>
        <v>-0.013126733390462211</v>
      </c>
      <c r="H108">
        <f>STDEV(C108:E108)</f>
        <v>0.10957683429060726</v>
      </c>
      <c r="I108">
        <f>(B108*B4+C108*C4+D108*D4+E108*E4+F108*F4)/SUM(B4:F4)</f>
        <v>-0.028088945387578907</v>
      </c>
    </row>
    <row r="109" spans="1:9" ht="12.75">
      <c r="A109" t="s">
        <v>73</v>
      </c>
      <c r="B109">
        <f>B69*10000/B62</f>
        <v>0.1614502251422713</v>
      </c>
      <c r="C109">
        <f>C69*10000/C62</f>
        <v>0.07072187662087613</v>
      </c>
      <c r="D109">
        <f>D69*10000/D62</f>
        <v>0.031334463029501984</v>
      </c>
      <c r="E109">
        <f>E69*10000/E62</f>
        <v>-0.11262045815432985</v>
      </c>
      <c r="F109">
        <f>F69*10000/F62</f>
        <v>-0.08365195013358415</v>
      </c>
      <c r="G109">
        <f>AVERAGE(C109:E109)</f>
        <v>-0.0035213728346505796</v>
      </c>
      <c r="H109">
        <f>STDEV(C109:E109)</f>
        <v>0.09651321101562979</v>
      </c>
      <c r="I109">
        <f>(B109*B4+C109*C4+D109*D4+E109*E4+F109*F4)/SUM(B4:F4)</f>
        <v>0.009603984237636767</v>
      </c>
    </row>
    <row r="110" spans="1:11" ht="12.75">
      <c r="A110" t="s">
        <v>74</v>
      </c>
      <c r="B110">
        <f>B70*10000/B62</f>
        <v>-0.4130540116065425</v>
      </c>
      <c r="C110">
        <f>C70*10000/C62</f>
        <v>-0.18857037802054022</v>
      </c>
      <c r="D110">
        <f>D70*10000/D62</f>
        <v>-0.10642792558241145</v>
      </c>
      <c r="E110">
        <f>E70*10000/E62</f>
        <v>-0.15019120838348665</v>
      </c>
      <c r="F110">
        <f>F70*10000/F62</f>
        <v>-0.37198835362317223</v>
      </c>
      <c r="G110">
        <f>AVERAGE(C110:E110)</f>
        <v>-0.14839650399547943</v>
      </c>
      <c r="H110">
        <f>STDEV(C110:E110)</f>
        <v>0.041100624642671904</v>
      </c>
      <c r="I110">
        <f>(B110*B4+C110*C4+D110*D4+E110*E4+F110*F4)/SUM(B4:F4)</f>
        <v>-0.21654868956152332</v>
      </c>
      <c r="K110">
        <f>EXP(AVERAGE(K103:K107))</f>
        <v>0.025539844226153696</v>
      </c>
    </row>
    <row r="111" spans="1:9" ht="12.75">
      <c r="A111" t="s">
        <v>75</v>
      </c>
      <c r="B111">
        <f>B71*10000/B62</f>
        <v>-0.042009237994005896</v>
      </c>
      <c r="C111">
        <f>C71*10000/C62</f>
        <v>0.0007819351831825256</v>
      </c>
      <c r="D111">
        <f>D71*10000/D62</f>
        <v>-0.017880705235436882</v>
      </c>
      <c r="E111">
        <f>E71*10000/E62</f>
        <v>0.029300550188889964</v>
      </c>
      <c r="F111">
        <f>F71*10000/F62</f>
        <v>0.0028488933292726837</v>
      </c>
      <c r="G111">
        <f>AVERAGE(C111:E111)</f>
        <v>0.004067260045545203</v>
      </c>
      <c r="H111">
        <f>STDEV(C111:E111)</f>
        <v>0.023761581080440262</v>
      </c>
      <c r="I111">
        <f>(B111*B4+C111*C4+D111*D4+E111*E4+F111*F4)/SUM(B4:F4)</f>
        <v>-0.002752357802076431</v>
      </c>
    </row>
    <row r="112" spans="1:9" ht="12.75">
      <c r="A112" t="s">
        <v>76</v>
      </c>
      <c r="B112">
        <f>B72*10000/B62</f>
        <v>-0.015023380656486852</v>
      </c>
      <c r="C112">
        <f>C72*10000/C62</f>
        <v>-0.018273900649982338</v>
      </c>
      <c r="D112">
        <f>D72*10000/D62</f>
        <v>-0.0071419021912392695</v>
      </c>
      <c r="E112">
        <f>E72*10000/E62</f>
        <v>-0.015538538736353092</v>
      </c>
      <c r="F112">
        <f>F72*10000/F62</f>
        <v>-0.014304456166590273</v>
      </c>
      <c r="G112">
        <f>AVERAGE(C112:E112)</f>
        <v>-0.013651447192524901</v>
      </c>
      <c r="H112">
        <f>STDEV(C112:E112)</f>
        <v>0.005800963996824612</v>
      </c>
      <c r="I112">
        <f>(B112*B4+C112*C4+D112*D4+E112*E4+F112*F4)/SUM(B4:F4)</f>
        <v>-0.013937880065455592</v>
      </c>
    </row>
    <row r="113" spans="1:9" ht="12.75">
      <c r="A113" t="s">
        <v>77</v>
      </c>
      <c r="B113">
        <f>B73*10000/B62</f>
        <v>0.02216404145633968</v>
      </c>
      <c r="C113">
        <f>C73*10000/C62</f>
        <v>0.01641218231231938</v>
      </c>
      <c r="D113">
        <f>D73*10000/D62</f>
        <v>0.030030589735071812</v>
      </c>
      <c r="E113">
        <f>E73*10000/E62</f>
        <v>0.015046586605545607</v>
      </c>
      <c r="F113">
        <f>F73*10000/F62</f>
        <v>0.0058315271895847546</v>
      </c>
      <c r="G113">
        <f>AVERAGE(C113:E113)</f>
        <v>0.020496452884312268</v>
      </c>
      <c r="H113">
        <f>STDEV(C113:E113)</f>
        <v>0.008284988655716313</v>
      </c>
      <c r="I113">
        <f>(B113*B4+C113*C4+D113*D4+E113*E4+F113*F4)/SUM(B4:F4)</f>
        <v>0.01877547855026755</v>
      </c>
    </row>
    <row r="114" spans="1:11" ht="12.75">
      <c r="A114" t="s">
        <v>78</v>
      </c>
      <c r="B114">
        <f>B74*10000/B62</f>
        <v>-0.20007062148662377</v>
      </c>
      <c r="C114">
        <f>C74*10000/C62</f>
        <v>-0.1825059338393941</v>
      </c>
      <c r="D114">
        <f>D74*10000/D62</f>
        <v>-0.20130260281120368</v>
      </c>
      <c r="E114">
        <f>E74*10000/E62</f>
        <v>-0.19048046957075912</v>
      </c>
      <c r="F114">
        <f>F74*10000/F62</f>
        <v>-0.14135231433071135</v>
      </c>
      <c r="G114">
        <f>AVERAGE(C114:E114)</f>
        <v>-0.1914296687404523</v>
      </c>
      <c r="H114">
        <f>STDEV(C114:E114)</f>
        <v>0.009434215675230352</v>
      </c>
      <c r="I114">
        <f>(B114*B4+C114*C4+D114*D4+E114*E4+F114*F4)/SUM(B4:F4)</f>
        <v>-0.18598170954217513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-0.0006604947511513138</v>
      </c>
      <c r="C115">
        <f>C75*10000/C62</f>
        <v>0.00010704321655322645</v>
      </c>
      <c r="D115">
        <f>D75*10000/D62</f>
        <v>9.925151287338248E-05</v>
      </c>
      <c r="E115">
        <f>E75*10000/E62</f>
        <v>0.0007388680178667863</v>
      </c>
      <c r="F115">
        <f>F75*10000/F62</f>
        <v>-0.003880223382950828</v>
      </c>
      <c r="G115">
        <f>AVERAGE(C115:E115)</f>
        <v>0.00031505424909779843</v>
      </c>
      <c r="H115">
        <f>STDEV(C115:E115)</f>
        <v>0.00036705416577146823</v>
      </c>
      <c r="I115">
        <f>(B115*B4+C115*C4+D115*D4+E115*E4+F115*F4)/SUM(B4:F4)</f>
        <v>-0.000386845382984656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-10.715074482910165</v>
      </c>
      <c r="C122">
        <f>C82*10000/C62</f>
        <v>-7.7247341817702635</v>
      </c>
      <c r="D122">
        <f>D82*10000/D62</f>
        <v>-2.4844115692137123</v>
      </c>
      <c r="E122">
        <f>E82*10000/E62</f>
        <v>18.230653742977616</v>
      </c>
      <c r="F122">
        <f>F82*10000/F62</f>
        <v>-2.114789519374292</v>
      </c>
      <c r="G122">
        <f>AVERAGE(C122:E122)</f>
        <v>2.6738359973312136</v>
      </c>
      <c r="H122">
        <f>STDEV(C122:E122)</f>
        <v>13.725020183932772</v>
      </c>
      <c r="I122">
        <f>(B122*B4+C122*C4+D122*D4+E122*E4+F122*F4)/SUM(B4:F4)</f>
        <v>0.09910814790742799</v>
      </c>
    </row>
    <row r="123" spans="1:9" ht="12.75">
      <c r="A123" t="s">
        <v>82</v>
      </c>
      <c r="B123">
        <f>B83*10000/B62</f>
        <v>0.6734934783136897</v>
      </c>
      <c r="C123">
        <f>C83*10000/C62</f>
        <v>-0.14202558426355252</v>
      </c>
      <c r="D123">
        <f>D83*10000/D62</f>
        <v>0.25193051971810587</v>
      </c>
      <c r="E123">
        <f>E83*10000/E62</f>
        <v>1.700907211507822</v>
      </c>
      <c r="F123">
        <f>F83*10000/F62</f>
        <v>5.962812582312469</v>
      </c>
      <c r="G123">
        <f>AVERAGE(C123:E123)</f>
        <v>0.6036040489874585</v>
      </c>
      <c r="H123">
        <f>STDEV(C123:E123)</f>
        <v>0.9704926717003047</v>
      </c>
      <c r="I123">
        <f>(B123*B4+C123*C4+D123*D4+E123*E4+F123*F4)/SUM(B4:F4)</f>
        <v>1.3303028835487893</v>
      </c>
    </row>
    <row r="124" spans="1:9" ht="12.75">
      <c r="A124" t="s">
        <v>83</v>
      </c>
      <c r="B124">
        <f>B84*10000/B62</f>
        <v>-0.6937664035432068</v>
      </c>
      <c r="C124">
        <f>C84*10000/C62</f>
        <v>0.7171581833422049</v>
      </c>
      <c r="D124">
        <f>D84*10000/D62</f>
        <v>0.6233996700897816</v>
      </c>
      <c r="E124">
        <f>E84*10000/E62</f>
        <v>-1.8261052602189274</v>
      </c>
      <c r="F124">
        <f>F84*10000/F62</f>
        <v>-2.0565934596326745</v>
      </c>
      <c r="G124">
        <f>AVERAGE(C124:E124)</f>
        <v>-0.16184913559564698</v>
      </c>
      <c r="H124">
        <f>STDEV(C124:E124)</f>
        <v>1.4420502768493895</v>
      </c>
      <c r="I124">
        <f>(B124*B4+C124*C4+D124*D4+E124*E4+F124*F4)/SUM(B4:F4)</f>
        <v>-0.4921654440309306</v>
      </c>
    </row>
    <row r="125" spans="1:9" ht="12.75">
      <c r="A125" t="s">
        <v>84</v>
      </c>
      <c r="B125">
        <f>B85*10000/B62</f>
        <v>-0.06463705596981278</v>
      </c>
      <c r="C125">
        <f>C85*10000/C62</f>
        <v>-0.593924617788142</v>
      </c>
      <c r="D125">
        <f>D85*10000/D62</f>
        <v>-0.07284556958316224</v>
      </c>
      <c r="E125">
        <f>E85*10000/E62</f>
        <v>0.32763685493058825</v>
      </c>
      <c r="F125">
        <f>F85*10000/F62</f>
        <v>-1.1147874866363996</v>
      </c>
      <c r="G125">
        <f>AVERAGE(C125:E125)</f>
        <v>-0.11304444414690533</v>
      </c>
      <c r="H125">
        <f>STDEV(C125:E125)</f>
        <v>0.4620939830132204</v>
      </c>
      <c r="I125">
        <f>(B125*B4+C125*C4+D125*D4+E125*E4+F125*F4)/SUM(B4:F4)</f>
        <v>-0.23999114538959745</v>
      </c>
    </row>
    <row r="126" spans="1:9" ht="12.75">
      <c r="A126" t="s">
        <v>85</v>
      </c>
      <c r="B126">
        <f>B86*10000/B62</f>
        <v>0.020636870142633046</v>
      </c>
      <c r="C126">
        <f>C86*10000/C62</f>
        <v>-0.04951800674314781</v>
      </c>
      <c r="D126">
        <f>D86*10000/D62</f>
        <v>0.06135900826325436</v>
      </c>
      <c r="E126">
        <f>E86*10000/E62</f>
        <v>-0.0921317094656383</v>
      </c>
      <c r="F126">
        <f>F86*10000/F62</f>
        <v>1.3718587288584159</v>
      </c>
      <c r="G126">
        <f>AVERAGE(C126:E126)</f>
        <v>-0.02676356931517725</v>
      </c>
      <c r="H126">
        <f>STDEV(C126:E126)</f>
        <v>0.07923492553306416</v>
      </c>
      <c r="I126">
        <f>(B126*B4+C126*C4+D126*D4+E126*E4+F126*F4)/SUM(B4:F4)</f>
        <v>0.1670786936452912</v>
      </c>
    </row>
    <row r="127" spans="1:9" ht="12.75">
      <c r="A127" t="s">
        <v>86</v>
      </c>
      <c r="B127">
        <f>B87*10000/B62</f>
        <v>-0.24063250033116676</v>
      </c>
      <c r="C127">
        <f>C87*10000/C62</f>
        <v>-0.0777508840593294</v>
      </c>
      <c r="D127">
        <f>D87*10000/D62</f>
        <v>-0.32179300241290154</v>
      </c>
      <c r="E127">
        <f>E87*10000/E62</f>
        <v>-0.1773547509366471</v>
      </c>
      <c r="F127">
        <f>F87*10000/F62</f>
        <v>0.1991260681215345</v>
      </c>
      <c r="G127">
        <f>AVERAGE(C127:E127)</f>
        <v>-0.19229954580295935</v>
      </c>
      <c r="H127">
        <f>STDEV(C127:E127)</f>
        <v>0.12270553798758164</v>
      </c>
      <c r="I127">
        <f>(B127*B4+C127*C4+D127*D4+E127*E4+F127*F4)/SUM(B4:F4)</f>
        <v>-0.14693308428985777</v>
      </c>
    </row>
    <row r="128" spans="1:9" ht="12.75">
      <c r="A128" t="s">
        <v>87</v>
      </c>
      <c r="B128">
        <f>B88*10000/B62</f>
        <v>0.054437359258128745</v>
      </c>
      <c r="C128">
        <f>C88*10000/C62</f>
        <v>0.04341122607939914</v>
      </c>
      <c r="D128">
        <f>D88*10000/D62</f>
        <v>0.15333247521567314</v>
      </c>
      <c r="E128">
        <f>E88*10000/E62</f>
        <v>-0.30459960994340074</v>
      </c>
      <c r="F128">
        <f>F88*10000/F62</f>
        <v>-0.30856890155686734</v>
      </c>
      <c r="G128">
        <f>AVERAGE(C128:E128)</f>
        <v>-0.03595196954944282</v>
      </c>
      <c r="H128">
        <f>STDEV(C128:E128)</f>
        <v>0.23905927354915707</v>
      </c>
      <c r="I128">
        <f>(B128*B4+C128*C4+D128*D4+E128*E4+F128*F4)/SUM(B4:F4)</f>
        <v>-0.059362295656121264</v>
      </c>
    </row>
    <row r="129" spans="1:9" ht="12.75">
      <c r="A129" t="s">
        <v>88</v>
      </c>
      <c r="B129">
        <f>B89*10000/B62</f>
        <v>0.05423386028507173</v>
      </c>
      <c r="C129">
        <f>C89*10000/C62</f>
        <v>-0.020138900851910932</v>
      </c>
      <c r="D129">
        <f>D89*10000/D62</f>
        <v>-0.11121609085281384</v>
      </c>
      <c r="E129">
        <f>E89*10000/E62</f>
        <v>-0.07491083650289528</v>
      </c>
      <c r="F129">
        <f>F89*10000/F62</f>
        <v>-0.08581864992097007</v>
      </c>
      <c r="G129">
        <f>AVERAGE(C129:E129)</f>
        <v>-0.06875527606920667</v>
      </c>
      <c r="H129">
        <f>STDEV(C129:E129)</f>
        <v>0.04584955646246471</v>
      </c>
      <c r="I129">
        <f>(B129*B4+C129*C4+D129*D4+E129*E4+F129*F4)/SUM(B4:F4)</f>
        <v>-0.053255426494205775</v>
      </c>
    </row>
    <row r="130" spans="1:9" ht="12.75">
      <c r="A130" t="s">
        <v>89</v>
      </c>
      <c r="B130">
        <f>B90*10000/B62</f>
        <v>-0.02906493074711569</v>
      </c>
      <c r="C130">
        <f>C90*10000/C62</f>
        <v>-0.02098236208052591</v>
      </c>
      <c r="D130">
        <f>D90*10000/D62</f>
        <v>-0.007569337154151369</v>
      </c>
      <c r="E130">
        <f>E90*10000/E62</f>
        <v>0.00015699685381107283</v>
      </c>
      <c r="F130">
        <f>F90*10000/F62</f>
        <v>0.19536446752306655</v>
      </c>
      <c r="G130">
        <f>AVERAGE(C130:E130)</f>
        <v>-0.009464900793622067</v>
      </c>
      <c r="H130">
        <f>STDEV(C130:E130)</f>
        <v>0.01069640103830002</v>
      </c>
      <c r="I130">
        <f>(B130*B4+C130*C4+D130*D4+E130*E4+F130*F4)/SUM(B4:F4)</f>
        <v>0.015088717822212931</v>
      </c>
    </row>
    <row r="131" spans="1:9" ht="12.75">
      <c r="A131" t="s">
        <v>90</v>
      </c>
      <c r="B131">
        <f>B91*10000/B62</f>
        <v>-0.010982013247061655</v>
      </c>
      <c r="C131">
        <f>C91*10000/C62</f>
        <v>-0.014123249520343635</v>
      </c>
      <c r="D131">
        <f>D91*10000/D62</f>
        <v>-0.06865517643076374</v>
      </c>
      <c r="E131">
        <f>E91*10000/E62</f>
        <v>-0.047992321319841796</v>
      </c>
      <c r="F131">
        <f>F91*10000/F62</f>
        <v>0.024088639174018274</v>
      </c>
      <c r="G131">
        <f>AVERAGE(C131:E131)</f>
        <v>-0.04359024909031639</v>
      </c>
      <c r="H131">
        <f>STDEV(C131:E131)</f>
        <v>0.027531190367950306</v>
      </c>
      <c r="I131">
        <f>(B131*B4+C131*C4+D131*D4+E131*E4+F131*F4)/SUM(B4:F4)</f>
        <v>-0.02982510399936053</v>
      </c>
    </row>
    <row r="132" spans="1:9" ht="12.75">
      <c r="A132" t="s">
        <v>91</v>
      </c>
      <c r="B132">
        <f>B92*10000/B62</f>
        <v>0.018608689345256696</v>
      </c>
      <c r="C132">
        <f>C92*10000/C62</f>
        <v>0.025484467201462975</v>
      </c>
      <c r="D132">
        <f>D92*10000/D62</f>
        <v>0.03014268527326809</v>
      </c>
      <c r="E132">
        <f>E92*10000/E62</f>
        <v>-0.018521289021874936</v>
      </c>
      <c r="F132">
        <f>F92*10000/F62</f>
        <v>-0.028084265099502233</v>
      </c>
      <c r="G132">
        <f>AVERAGE(C132:E132)</f>
        <v>0.012368621150952044</v>
      </c>
      <c r="H132">
        <f>STDEV(C132:E132)</f>
        <v>0.02685264720218684</v>
      </c>
      <c r="I132">
        <f>(B132*B4+C132*C4+D132*D4+E132*E4+F132*F4)/SUM(B4:F4)</f>
        <v>0.007859483609367614</v>
      </c>
    </row>
    <row r="133" spans="1:9" ht="12.75">
      <c r="A133" t="s">
        <v>92</v>
      </c>
      <c r="B133">
        <f>B93*10000/B62</f>
        <v>0.07493075961322324</v>
      </c>
      <c r="C133">
        <f>C93*10000/C62</f>
        <v>0.07272573715360203</v>
      </c>
      <c r="D133">
        <f>D93*10000/D62</f>
        <v>0.058733758132650256</v>
      </c>
      <c r="E133">
        <f>E93*10000/E62</f>
        <v>0.05673631243680215</v>
      </c>
      <c r="F133">
        <f>F93*10000/F62</f>
        <v>0.04137872457315526</v>
      </c>
      <c r="G133">
        <f>AVERAGE(C133:E133)</f>
        <v>0.06273193590768482</v>
      </c>
      <c r="H133">
        <f>STDEV(C133:E133)</f>
        <v>0.008712318568219203</v>
      </c>
      <c r="I133">
        <f>(B133*B4+C133*C4+D133*D4+E133*E4+F133*F4)/SUM(B4:F4)</f>
        <v>0.06164053931469882</v>
      </c>
    </row>
    <row r="134" spans="1:9" ht="12.75">
      <c r="A134" t="s">
        <v>93</v>
      </c>
      <c r="B134">
        <f>B94*10000/B62</f>
        <v>-0.0026131144571668674</v>
      </c>
      <c r="C134">
        <f>C94*10000/C62</f>
        <v>-0.0020192147350858347</v>
      </c>
      <c r="D134">
        <f>D94*10000/D62</f>
        <v>0.000142653606684851</v>
      </c>
      <c r="E134">
        <f>E94*10000/E62</f>
        <v>-0.0038839394994278874</v>
      </c>
      <c r="F134">
        <f>F94*10000/F62</f>
        <v>-0.02940571882922502</v>
      </c>
      <c r="G134">
        <f>AVERAGE(C134:E134)</f>
        <v>-0.0019201668759429571</v>
      </c>
      <c r="H134">
        <f>STDEV(C134:E134)</f>
        <v>0.0020151230407469537</v>
      </c>
      <c r="I134">
        <f>(B134*B4+C134*C4+D134*D4+E134*E4+F134*F4)/SUM(B4:F4)</f>
        <v>-0.005695537643494118</v>
      </c>
    </row>
    <row r="135" spans="1:9" ht="12.75">
      <c r="A135" t="s">
        <v>94</v>
      </c>
      <c r="B135">
        <f>B95*10000/B62</f>
        <v>0.002738852017441769</v>
      </c>
      <c r="C135">
        <f>C95*10000/C62</f>
        <v>0.0010367641603258241</v>
      </c>
      <c r="D135">
        <f>D95*10000/D62</f>
        <v>-0.0013696281776471397</v>
      </c>
      <c r="E135">
        <f>E95*10000/E62</f>
        <v>0.0036456266211209094</v>
      </c>
      <c r="F135">
        <f>F95*10000/F62</f>
        <v>0.006308547357837414</v>
      </c>
      <c r="G135">
        <f>AVERAGE(C135:E135)</f>
        <v>0.0011042542012665313</v>
      </c>
      <c r="H135">
        <f>STDEV(C135:E135)</f>
        <v>0.0025083084645555697</v>
      </c>
      <c r="I135">
        <f>(B135*B4+C135*C4+D135*D4+E135*E4+F135*F4)/SUM(B4:F4)</f>
        <v>0.002036662443678767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2005-09-05T06:48:42Z</cp:lastPrinted>
  <dcterms:created xsi:type="dcterms:W3CDTF">2005-09-05T06:48:42Z</dcterms:created>
  <dcterms:modified xsi:type="dcterms:W3CDTF">2005-09-05T08:33:23Z</dcterms:modified>
  <cp:category/>
  <cp:version/>
  <cp:contentType/>
  <cp:contentStatus/>
</cp:coreProperties>
</file>