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<sst xmlns="http://schemas.openxmlformats.org/spreadsheetml/2006/main" count="204" uniqueCount="98">
  <si>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13/01/2006       07:28:43</t>
  </si>
  <si>
    <t>LISSNER</t>
  </si>
  <si>
    <t>HCMQAP670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</si>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</sst>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-0.003755</v>
      </c>
      <c r="D4" s="12">
        <v>-0.003752</v>
      </c>
      <c r="E4" s="12">
        <v>-0.003754</v>
      </c>
      <c r="F4" s="24">
        <v>-0.002076</v>
      </c>
      <c r="G4" s="34">
        <v>-0.011701</v>
      </c>
    </row>
    <row r="5" spans="1:7" ht="12.75" thickBot="1">
      <c r="A5" s="44" t="s">
        <v>13</v>
      </c>
      <c r="B5" s="45">
        <v>4.906823</v>
      </c>
      <c r="C5" s="46">
        <v>1.495291</v>
      </c>
      <c r="D5" s="46">
        <v>-0.095157</v>
      </c>
      <c r="E5" s="46">
        <v>-2.069982</v>
      </c>
      <c r="F5" s="47">
        <v>-4.134358</v>
      </c>
      <c r="G5" s="48">
        <v>7.424139</v>
      </c>
    </row>
    <row r="6" spans="1:7" ht="12.75" thickTop="1">
      <c r="A6" s="6" t="s">
        <v>14</v>
      </c>
      <c r="B6" s="39">
        <v>1.07597</v>
      </c>
      <c r="C6" s="40">
        <v>-47.21323</v>
      </c>
      <c r="D6" s="40">
        <v>10.29703</v>
      </c>
      <c r="E6" s="40">
        <v>-0.7321425</v>
      </c>
      <c r="F6" s="41">
        <v>66.91516</v>
      </c>
      <c r="G6" s="42">
        <v>-0.0001753857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0.03230679</v>
      </c>
      <c r="C8" s="13">
        <v>0.7677859</v>
      </c>
      <c r="D8" s="13">
        <v>-0.873796</v>
      </c>
      <c r="E8" s="13">
        <v>-0.4779411</v>
      </c>
      <c r="F8" s="25">
        <v>-4.572569</v>
      </c>
      <c r="G8" s="35">
        <v>-0.7441287</v>
      </c>
    </row>
    <row r="9" spans="1:7" ht="12">
      <c r="A9" s="20" t="s">
        <v>17</v>
      </c>
      <c r="B9" s="29">
        <v>-0.1626821</v>
      </c>
      <c r="C9" s="13">
        <v>0.2272467</v>
      </c>
      <c r="D9" s="13">
        <v>0.06701467</v>
      </c>
      <c r="E9" s="13">
        <v>-0.9988968</v>
      </c>
      <c r="F9" s="25">
        <v>-1.275785</v>
      </c>
      <c r="G9" s="35">
        <v>-0.3629212</v>
      </c>
    </row>
    <row r="10" spans="1:7" ht="12">
      <c r="A10" s="20" t="s">
        <v>18</v>
      </c>
      <c r="B10" s="29">
        <v>-0.2383348</v>
      </c>
      <c r="C10" s="13">
        <v>-0.8342255</v>
      </c>
      <c r="D10" s="13">
        <v>0.05105942</v>
      </c>
      <c r="E10" s="13">
        <v>-0.4715747</v>
      </c>
      <c r="F10" s="25">
        <v>-0.9753135</v>
      </c>
      <c r="G10" s="35">
        <v>-0.4663088</v>
      </c>
    </row>
    <row r="11" spans="1:7" ht="12">
      <c r="A11" s="21" t="s">
        <v>19</v>
      </c>
      <c r="B11" s="31">
        <v>2.277522</v>
      </c>
      <c r="C11" s="15">
        <v>1.49207</v>
      </c>
      <c r="D11" s="15">
        <v>2.434215</v>
      </c>
      <c r="E11" s="15">
        <v>1.811317</v>
      </c>
      <c r="F11" s="27">
        <v>12.76032</v>
      </c>
      <c r="G11" s="37">
        <v>3.408911</v>
      </c>
    </row>
    <row r="12" spans="1:7" ht="12">
      <c r="A12" s="20" t="s">
        <v>20</v>
      </c>
      <c r="B12" s="29">
        <v>-0.2159852</v>
      </c>
      <c r="C12" s="13">
        <v>-0.2685594</v>
      </c>
      <c r="D12" s="13">
        <v>-0.08076644</v>
      </c>
      <c r="E12" s="13">
        <v>-0.2135329</v>
      </c>
      <c r="F12" s="25">
        <v>-0.6045203</v>
      </c>
      <c r="G12" s="35">
        <v>-0.2472274</v>
      </c>
    </row>
    <row r="13" spans="1:7" ht="12">
      <c r="A13" s="20" t="s">
        <v>21</v>
      </c>
      <c r="B13" s="29">
        <v>-0.03504872</v>
      </c>
      <c r="C13" s="13">
        <v>0.1112693</v>
      </c>
      <c r="D13" s="13">
        <v>0.107619</v>
      </c>
      <c r="E13" s="13">
        <v>-0.1107518</v>
      </c>
      <c r="F13" s="25">
        <v>-0.1298993</v>
      </c>
      <c r="G13" s="35">
        <v>0.003634881</v>
      </c>
    </row>
    <row r="14" spans="1:7" ht="12">
      <c r="A14" s="20" t="s">
        <v>22</v>
      </c>
      <c r="B14" s="29">
        <v>-0.02140146</v>
      </c>
      <c r="C14" s="13">
        <v>-0.1069957</v>
      </c>
      <c r="D14" s="13">
        <v>-0.004635129</v>
      </c>
      <c r="E14" s="13">
        <v>0.03943377</v>
      </c>
      <c r="F14" s="25">
        <v>0.01350347</v>
      </c>
      <c r="G14" s="35">
        <v>-0.01868283</v>
      </c>
    </row>
    <row r="15" spans="1:7" ht="12">
      <c r="A15" s="21" t="s">
        <v>23</v>
      </c>
      <c r="B15" s="31">
        <v>-0.439175</v>
      </c>
      <c r="C15" s="15">
        <v>-0.1591724</v>
      </c>
      <c r="D15" s="15">
        <v>-0.06599076</v>
      </c>
      <c r="E15" s="15">
        <v>-0.1233433</v>
      </c>
      <c r="F15" s="27">
        <v>-0.3928008</v>
      </c>
      <c r="G15" s="37">
        <v>-0.1998919</v>
      </c>
    </row>
    <row r="16" spans="1:7" ht="12">
      <c r="A16" s="20" t="s">
        <v>24</v>
      </c>
      <c r="B16" s="29">
        <v>-0.01688139</v>
      </c>
      <c r="C16" s="13">
        <v>-0.01236777</v>
      </c>
      <c r="D16" s="13">
        <v>0.001430506</v>
      </c>
      <c r="E16" s="13">
        <v>-0.04033826</v>
      </c>
      <c r="F16" s="25">
        <v>-0.04450627</v>
      </c>
      <c r="G16" s="35">
        <v>-0.02071094</v>
      </c>
    </row>
    <row r="17" spans="1:7" ht="12">
      <c r="A17" s="20" t="s">
        <v>25</v>
      </c>
      <c r="B17" s="29">
        <v>-0.02400115</v>
      </c>
      <c r="C17" s="13">
        <v>-0.02896613</v>
      </c>
      <c r="D17" s="13">
        <v>-0.02825475</v>
      </c>
      <c r="E17" s="13">
        <v>-0.005171303</v>
      </c>
      <c r="F17" s="25">
        <v>-0.02726323</v>
      </c>
      <c r="G17" s="35">
        <v>-0.02212196</v>
      </c>
    </row>
    <row r="18" spans="1:7" ht="12">
      <c r="A18" s="20" t="s">
        <v>26</v>
      </c>
      <c r="B18" s="29">
        <v>0.01679533</v>
      </c>
      <c r="C18" s="13">
        <v>0.03587902</v>
      </c>
      <c r="D18" s="13">
        <v>0.01684787</v>
      </c>
      <c r="E18" s="13">
        <v>0.03281216</v>
      </c>
      <c r="F18" s="25">
        <v>-0.01534586</v>
      </c>
      <c r="G18" s="35">
        <v>0.02097801</v>
      </c>
    </row>
    <row r="19" spans="1:7" ht="12">
      <c r="A19" s="21" t="s">
        <v>27</v>
      </c>
      <c r="B19" s="31">
        <v>-0.1982113</v>
      </c>
      <c r="C19" s="15">
        <v>-0.1839185</v>
      </c>
      <c r="D19" s="15">
        <v>-0.1963473</v>
      </c>
      <c r="E19" s="15">
        <v>-0.1888714</v>
      </c>
      <c r="F19" s="27">
        <v>-0.1315702</v>
      </c>
      <c r="G19" s="37">
        <v>-0.1832092</v>
      </c>
    </row>
    <row r="20" spans="1:7" ht="12.75" thickBot="1">
      <c r="A20" s="44" t="s">
        <v>28</v>
      </c>
      <c r="B20" s="45">
        <v>0.003010161</v>
      </c>
      <c r="C20" s="46">
        <v>0.004226685</v>
      </c>
      <c r="D20" s="46">
        <v>-0.004267461</v>
      </c>
      <c r="E20" s="46">
        <v>-0.005297864</v>
      </c>
      <c r="F20" s="47">
        <v>0.001866419</v>
      </c>
      <c r="G20" s="48">
        <v>-0.0005983789</v>
      </c>
    </row>
    <row r="21" spans="1:7" ht="12.75" thickTop="1">
      <c r="A21" s="6" t="s">
        <v>29</v>
      </c>
      <c r="B21" s="39">
        <v>-57.2581</v>
      </c>
      <c r="C21" s="40">
        <v>28.18079</v>
      </c>
      <c r="D21" s="40">
        <v>-5.930056</v>
      </c>
      <c r="E21" s="40">
        <v>-8.256255</v>
      </c>
      <c r="F21" s="41">
        <v>37.19334</v>
      </c>
      <c r="G21" s="43">
        <v>0.002282295</v>
      </c>
    </row>
    <row r="22" spans="1:7" ht="12">
      <c r="A22" s="20" t="s">
        <v>30</v>
      </c>
      <c r="B22" s="29">
        <v>98.1396</v>
      </c>
      <c r="C22" s="13">
        <v>29.90591</v>
      </c>
      <c r="D22" s="13">
        <v>-1.903133</v>
      </c>
      <c r="E22" s="13">
        <v>-41.39987</v>
      </c>
      <c r="F22" s="25">
        <v>-82.68904</v>
      </c>
      <c r="G22" s="36">
        <v>0</v>
      </c>
    </row>
    <row r="23" spans="1:7" ht="12">
      <c r="A23" s="20" t="s">
        <v>31</v>
      </c>
      <c r="B23" s="29">
        <v>3.809756</v>
      </c>
      <c r="C23" s="13">
        <v>0.4601466</v>
      </c>
      <c r="D23" s="13">
        <v>0.01979403</v>
      </c>
      <c r="E23" s="13">
        <v>0.9401321</v>
      </c>
      <c r="F23" s="25">
        <v>7.14011</v>
      </c>
      <c r="G23" s="35">
        <v>1.845028</v>
      </c>
    </row>
    <row r="24" spans="1:7" ht="12">
      <c r="A24" s="20" t="s">
        <v>32</v>
      </c>
      <c r="B24" s="29">
        <v>2.758046</v>
      </c>
      <c r="C24" s="13">
        <v>1.807653</v>
      </c>
      <c r="D24" s="13">
        <v>0.7038509</v>
      </c>
      <c r="E24" s="13">
        <v>0.2333401</v>
      </c>
      <c r="F24" s="25">
        <v>3.634955</v>
      </c>
      <c r="G24" s="35">
        <v>1.544577</v>
      </c>
    </row>
    <row r="25" spans="1:7" ht="12">
      <c r="A25" s="20" t="s">
        <v>33</v>
      </c>
      <c r="B25" s="29">
        <v>-0.2118082</v>
      </c>
      <c r="C25" s="13">
        <v>-0.0868637</v>
      </c>
      <c r="D25" s="13">
        <v>0.05743692</v>
      </c>
      <c r="E25" s="13">
        <v>-0.3059758</v>
      </c>
      <c r="F25" s="25">
        <v>-1.376434</v>
      </c>
      <c r="G25" s="35">
        <v>-0.2946167</v>
      </c>
    </row>
    <row r="26" spans="1:7" ht="12">
      <c r="A26" s="21" t="s">
        <v>34</v>
      </c>
      <c r="B26" s="31">
        <v>0.2446663</v>
      </c>
      <c r="C26" s="15">
        <v>-0.1166712</v>
      </c>
      <c r="D26" s="15">
        <v>-0.3013261</v>
      </c>
      <c r="E26" s="15">
        <v>-0.2302899</v>
      </c>
      <c r="F26" s="27">
        <v>1.780762</v>
      </c>
      <c r="G26" s="37">
        <v>0.1165093</v>
      </c>
    </row>
    <row r="27" spans="1:7" ht="12">
      <c r="A27" s="20" t="s">
        <v>35</v>
      </c>
      <c r="B27" s="29">
        <v>0.06343525</v>
      </c>
      <c r="C27" s="13">
        <v>0.002516638</v>
      </c>
      <c r="D27" s="13">
        <v>-0.2895567</v>
      </c>
      <c r="E27" s="13">
        <v>0.01736581</v>
      </c>
      <c r="F27" s="25">
        <v>-0.01651435</v>
      </c>
      <c r="G27" s="35">
        <v>-0.05783404</v>
      </c>
    </row>
    <row r="28" spans="1:7" ht="12">
      <c r="A28" s="20" t="s">
        <v>36</v>
      </c>
      <c r="B28" s="29">
        <v>0.6866349</v>
      </c>
      <c r="C28" s="13">
        <v>0.4047996</v>
      </c>
      <c r="D28" s="13">
        <v>0.1305355</v>
      </c>
      <c r="E28" s="13">
        <v>-0.06605176</v>
      </c>
      <c r="F28" s="25">
        <v>-0.005883158</v>
      </c>
      <c r="G28" s="35">
        <v>0.2118341</v>
      </c>
    </row>
    <row r="29" spans="1:7" ht="12">
      <c r="A29" s="20" t="s">
        <v>37</v>
      </c>
      <c r="B29" s="29">
        <v>-0.01509812</v>
      </c>
      <c r="C29" s="13">
        <v>0.08797645</v>
      </c>
      <c r="D29" s="13">
        <v>0.0895794</v>
      </c>
      <c r="E29" s="13">
        <v>0.06621486</v>
      </c>
      <c r="F29" s="25">
        <v>-0.1533198</v>
      </c>
      <c r="G29" s="35">
        <v>0.03604997</v>
      </c>
    </row>
    <row r="30" spans="1:7" ht="12">
      <c r="A30" s="21" t="s">
        <v>38</v>
      </c>
      <c r="B30" s="31">
        <v>-0.04035008</v>
      </c>
      <c r="C30" s="15">
        <v>-0.09828554</v>
      </c>
      <c r="D30" s="15">
        <v>-0.006260627</v>
      </c>
      <c r="E30" s="15">
        <v>0.04083751</v>
      </c>
      <c r="F30" s="27">
        <v>0.3143887</v>
      </c>
      <c r="G30" s="37">
        <v>0.02064705</v>
      </c>
    </row>
    <row r="31" spans="1:7" ht="12">
      <c r="A31" s="20" t="s">
        <v>39</v>
      </c>
      <c r="B31" s="29">
        <v>-0.004169382</v>
      </c>
      <c r="C31" s="13">
        <v>0.03205393</v>
      </c>
      <c r="D31" s="13">
        <v>0.01841634</v>
      </c>
      <c r="E31" s="13">
        <v>0.0368519</v>
      </c>
      <c r="F31" s="25">
        <v>0.01290321</v>
      </c>
      <c r="G31" s="35">
        <v>0.02212034</v>
      </c>
    </row>
    <row r="32" spans="1:7" ht="12">
      <c r="A32" s="20" t="s">
        <v>40</v>
      </c>
      <c r="B32" s="29">
        <v>0.0773403</v>
      </c>
      <c r="C32" s="13">
        <v>0.04398338</v>
      </c>
      <c r="D32" s="13">
        <v>0.02428868</v>
      </c>
      <c r="E32" s="13">
        <v>-0.0239142</v>
      </c>
      <c r="F32" s="25">
        <v>-0.02616453</v>
      </c>
      <c r="G32" s="35">
        <v>0.01842081</v>
      </c>
    </row>
    <row r="33" spans="1:7" ht="12">
      <c r="A33" s="20" t="s">
        <v>41</v>
      </c>
      <c r="B33" s="29">
        <v>0.09075862</v>
      </c>
      <c r="C33" s="13">
        <v>0.06250739</v>
      </c>
      <c r="D33" s="13">
        <v>0.07166177</v>
      </c>
      <c r="E33" s="13">
        <v>0.07330106</v>
      </c>
      <c r="F33" s="25">
        <v>0.03090217</v>
      </c>
      <c r="G33" s="35">
        <v>0.06720276</v>
      </c>
    </row>
    <row r="34" spans="1:7" ht="12">
      <c r="A34" s="21" t="s">
        <v>42</v>
      </c>
      <c r="B34" s="31">
        <v>-0.01667293</v>
      </c>
      <c r="C34" s="15">
        <v>-0.00554633</v>
      </c>
      <c r="D34" s="15">
        <v>0.005120227</v>
      </c>
      <c r="E34" s="15">
        <v>0.01121176</v>
      </c>
      <c r="F34" s="27">
        <v>-0.0239089</v>
      </c>
      <c r="G34" s="37">
        <v>-0.003004867</v>
      </c>
    </row>
    <row r="35" spans="1:7" ht="12.75" thickBot="1">
      <c r="A35" s="22" t="s">
        <v>43</v>
      </c>
      <c r="B35" s="32">
        <v>0.001054516</v>
      </c>
      <c r="C35" s="16">
        <v>0.003562058</v>
      </c>
      <c r="D35" s="16">
        <v>0.007943212</v>
      </c>
      <c r="E35" s="16">
        <v>0.0006796681</v>
      </c>
      <c r="F35" s="28">
        <v>0.004826035</v>
      </c>
      <c r="G35" s="38">
        <v>0.003726204</v>
      </c>
    </row>
    <row r="36" spans="1:7" ht="12">
      <c r="A36" s="4" t="s">
        <v>44</v>
      </c>
      <c r="B36" s="3">
        <v>20.224</v>
      </c>
      <c r="C36" s="3">
        <v>20.2179</v>
      </c>
      <c r="D36" s="3">
        <v>20.224</v>
      </c>
      <c r="E36" s="3">
        <v>20.2179</v>
      </c>
      <c r="F36" s="3">
        <v>20.224</v>
      </c>
      <c r="G36" s="3"/>
    </row>
    <row r="37" spans="1:6" ht="12">
      <c r="A37" s="4" t="s">
        <v>45</v>
      </c>
      <c r="B37" s="2">
        <v>-0.03611247</v>
      </c>
      <c r="C37" s="2">
        <v>0.01627604</v>
      </c>
      <c r="D37" s="2">
        <v>0.03814697</v>
      </c>
      <c r="E37" s="2">
        <v>0.06103516</v>
      </c>
      <c r="F37" s="2">
        <v>0.05950928</v>
      </c>
    </row>
    <row r="38" spans="1:7" ht="12">
      <c r="A38" s="4" t="s">
        <v>53</v>
      </c>
      <c r="B38" s="2">
        <v>0</v>
      </c>
      <c r="C38" s="2">
        <v>8.01185E-05</v>
      </c>
      <c r="D38" s="2">
        <v>-1.750687E-05</v>
      </c>
      <c r="E38" s="2">
        <v>0</v>
      </c>
      <c r="F38" s="2">
        <v>-0.0001132252</v>
      </c>
      <c r="G38" s="2">
        <v>0.0001550469</v>
      </c>
    </row>
    <row r="39" spans="1:7" ht="12.75" thickBot="1">
      <c r="A39" s="4" t="s">
        <v>54</v>
      </c>
      <c r="B39" s="2">
        <v>9.734735E-05</v>
      </c>
      <c r="C39" s="2">
        <v>-4.814694E-05</v>
      </c>
      <c r="D39" s="2">
        <v>1.007776E-05</v>
      </c>
      <c r="E39" s="2">
        <v>1.404055E-05</v>
      </c>
      <c r="F39" s="2">
        <v>-6.416493E-05</v>
      </c>
      <c r="G39" s="2">
        <v>0.0007350944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3.117225</v>
      </c>
      <c r="F40" s="17" t="s">
        <v>48</v>
      </c>
      <c r="G40" s="8">
        <v>55.032822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0.003755</v>
      </c>
      <c r="D4">
        <v>0.003752</v>
      </c>
      <c r="E4">
        <v>0.003754</v>
      </c>
      <c r="F4">
        <v>0.002076</v>
      </c>
      <c r="G4">
        <v>0.011701</v>
      </c>
    </row>
    <row r="5" spans="1:7" ht="12.75">
      <c r="A5" t="s">
        <v>13</v>
      </c>
      <c r="B5">
        <v>4.906823</v>
      </c>
      <c r="C5">
        <v>1.495291</v>
      </c>
      <c r="D5">
        <v>-0.095157</v>
      </c>
      <c r="E5">
        <v>-2.069982</v>
      </c>
      <c r="F5">
        <v>-4.134358</v>
      </c>
      <c r="G5">
        <v>7.424139</v>
      </c>
    </row>
    <row r="6" spans="1:7" ht="12.75">
      <c r="A6" t="s">
        <v>14</v>
      </c>
      <c r="B6" s="49">
        <v>1.07597</v>
      </c>
      <c r="C6" s="49">
        <v>-47.21323</v>
      </c>
      <c r="D6" s="49">
        <v>10.29703</v>
      </c>
      <c r="E6" s="49">
        <v>-0.7321425</v>
      </c>
      <c r="F6" s="49">
        <v>66.91516</v>
      </c>
      <c r="G6" s="49">
        <v>-0.0001753857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0.03230679</v>
      </c>
      <c r="C8" s="49">
        <v>0.7677859</v>
      </c>
      <c r="D8" s="49">
        <v>-0.873796</v>
      </c>
      <c r="E8" s="49">
        <v>-0.4779411</v>
      </c>
      <c r="F8" s="49">
        <v>-4.572569</v>
      </c>
      <c r="G8" s="49">
        <v>-0.7441287</v>
      </c>
    </row>
    <row r="9" spans="1:7" ht="12.75">
      <c r="A9" t="s">
        <v>17</v>
      </c>
      <c r="B9" s="49">
        <v>-0.1626821</v>
      </c>
      <c r="C9" s="49">
        <v>0.2272467</v>
      </c>
      <c r="D9" s="49">
        <v>0.06701467</v>
      </c>
      <c r="E9" s="49">
        <v>-0.9988968</v>
      </c>
      <c r="F9" s="49">
        <v>-1.275785</v>
      </c>
      <c r="G9" s="49">
        <v>-0.3629212</v>
      </c>
    </row>
    <row r="10" spans="1:7" ht="12.75">
      <c r="A10" t="s">
        <v>18</v>
      </c>
      <c r="B10" s="49">
        <v>-0.2383348</v>
      </c>
      <c r="C10" s="49">
        <v>-0.8342255</v>
      </c>
      <c r="D10" s="49">
        <v>0.05105942</v>
      </c>
      <c r="E10" s="49">
        <v>-0.4715747</v>
      </c>
      <c r="F10" s="49">
        <v>-0.9753135</v>
      </c>
      <c r="G10" s="49">
        <v>-0.4663088</v>
      </c>
    </row>
    <row r="11" spans="1:7" ht="12.75">
      <c r="A11" t="s">
        <v>19</v>
      </c>
      <c r="B11" s="49">
        <v>2.277522</v>
      </c>
      <c r="C11" s="49">
        <v>1.49207</v>
      </c>
      <c r="D11" s="49">
        <v>2.434215</v>
      </c>
      <c r="E11" s="49">
        <v>1.811317</v>
      </c>
      <c r="F11" s="49">
        <v>12.76032</v>
      </c>
      <c r="G11" s="49">
        <v>3.408911</v>
      </c>
    </row>
    <row r="12" spans="1:7" ht="12.75">
      <c r="A12" t="s">
        <v>20</v>
      </c>
      <c r="B12" s="49">
        <v>-0.2159852</v>
      </c>
      <c r="C12" s="49">
        <v>-0.2685594</v>
      </c>
      <c r="D12" s="49">
        <v>-0.08076644</v>
      </c>
      <c r="E12" s="49">
        <v>-0.2135329</v>
      </c>
      <c r="F12" s="49">
        <v>-0.6045203</v>
      </c>
      <c r="G12" s="49">
        <v>-0.2472274</v>
      </c>
    </row>
    <row r="13" spans="1:7" ht="12.75">
      <c r="A13" t="s">
        <v>21</v>
      </c>
      <c r="B13" s="49">
        <v>-0.03504872</v>
      </c>
      <c r="C13" s="49">
        <v>0.1112693</v>
      </c>
      <c r="D13" s="49">
        <v>0.107619</v>
      </c>
      <c r="E13" s="49">
        <v>-0.1107518</v>
      </c>
      <c r="F13" s="49">
        <v>-0.1298993</v>
      </c>
      <c r="G13" s="49">
        <v>0.003634881</v>
      </c>
    </row>
    <row r="14" spans="1:7" ht="12.75">
      <c r="A14" t="s">
        <v>22</v>
      </c>
      <c r="B14" s="49">
        <v>-0.02140146</v>
      </c>
      <c r="C14" s="49">
        <v>-0.1069957</v>
      </c>
      <c r="D14" s="49">
        <v>-0.004635129</v>
      </c>
      <c r="E14" s="49">
        <v>0.03943377</v>
      </c>
      <c r="F14" s="49">
        <v>0.01350347</v>
      </c>
      <c r="G14" s="49">
        <v>-0.01868283</v>
      </c>
    </row>
    <row r="15" spans="1:7" ht="12.75">
      <c r="A15" t="s">
        <v>23</v>
      </c>
      <c r="B15" s="49">
        <v>-0.439175</v>
      </c>
      <c r="C15" s="49">
        <v>-0.1591724</v>
      </c>
      <c r="D15" s="49">
        <v>-0.06599076</v>
      </c>
      <c r="E15" s="49">
        <v>-0.1233433</v>
      </c>
      <c r="F15" s="49">
        <v>-0.3928008</v>
      </c>
      <c r="G15" s="49">
        <v>-0.1998919</v>
      </c>
    </row>
    <row r="16" spans="1:7" ht="12.75">
      <c r="A16" t="s">
        <v>24</v>
      </c>
      <c r="B16" s="49">
        <v>-0.01688139</v>
      </c>
      <c r="C16" s="49">
        <v>-0.01236777</v>
      </c>
      <c r="D16" s="49">
        <v>0.001430506</v>
      </c>
      <c r="E16" s="49">
        <v>-0.04033826</v>
      </c>
      <c r="F16" s="49">
        <v>-0.04450627</v>
      </c>
      <c r="G16" s="49">
        <v>-0.02071094</v>
      </c>
    </row>
    <row r="17" spans="1:7" ht="12.75">
      <c r="A17" t="s">
        <v>25</v>
      </c>
      <c r="B17" s="49">
        <v>-0.02400115</v>
      </c>
      <c r="C17" s="49">
        <v>-0.02896613</v>
      </c>
      <c r="D17" s="49">
        <v>-0.02825475</v>
      </c>
      <c r="E17" s="49">
        <v>-0.005171303</v>
      </c>
      <c r="F17" s="49">
        <v>-0.02726323</v>
      </c>
      <c r="G17" s="49">
        <v>-0.02212196</v>
      </c>
    </row>
    <row r="18" spans="1:7" ht="12.75">
      <c r="A18" t="s">
        <v>26</v>
      </c>
      <c r="B18" s="49">
        <v>0.01679533</v>
      </c>
      <c r="C18" s="49">
        <v>0.03587902</v>
      </c>
      <c r="D18" s="49">
        <v>0.01684787</v>
      </c>
      <c r="E18" s="49">
        <v>0.03281216</v>
      </c>
      <c r="F18" s="49">
        <v>-0.01534586</v>
      </c>
      <c r="G18" s="49">
        <v>0.02097801</v>
      </c>
    </row>
    <row r="19" spans="1:7" ht="12.75">
      <c r="A19" t="s">
        <v>27</v>
      </c>
      <c r="B19" s="49">
        <v>-0.1982113</v>
      </c>
      <c r="C19" s="49">
        <v>-0.1839185</v>
      </c>
      <c r="D19" s="49">
        <v>-0.1963473</v>
      </c>
      <c r="E19" s="49">
        <v>-0.1888714</v>
      </c>
      <c r="F19" s="49">
        <v>-0.1315702</v>
      </c>
      <c r="G19" s="49">
        <v>-0.1832092</v>
      </c>
    </row>
    <row r="20" spans="1:7" ht="12.75">
      <c r="A20" t="s">
        <v>28</v>
      </c>
      <c r="B20" s="49">
        <v>0.003010161</v>
      </c>
      <c r="C20" s="49">
        <v>0.004226685</v>
      </c>
      <c r="D20" s="49">
        <v>-0.004267461</v>
      </c>
      <c r="E20" s="49">
        <v>-0.005297864</v>
      </c>
      <c r="F20" s="49">
        <v>0.001866419</v>
      </c>
      <c r="G20" s="49">
        <v>-0.0005983789</v>
      </c>
    </row>
    <row r="21" spans="1:7" ht="12.75">
      <c r="A21" t="s">
        <v>29</v>
      </c>
      <c r="B21" s="49">
        <v>-57.2581</v>
      </c>
      <c r="C21" s="49">
        <v>28.18079</v>
      </c>
      <c r="D21" s="49">
        <v>-5.930056</v>
      </c>
      <c r="E21" s="49">
        <v>-8.256255</v>
      </c>
      <c r="F21" s="49">
        <v>37.19334</v>
      </c>
      <c r="G21" s="49">
        <v>0.002282295</v>
      </c>
    </row>
    <row r="22" spans="1:7" ht="12.75">
      <c r="A22" t="s">
        <v>30</v>
      </c>
      <c r="B22" s="49">
        <v>98.1396</v>
      </c>
      <c r="C22" s="49">
        <v>29.90591</v>
      </c>
      <c r="D22" s="49">
        <v>-1.903133</v>
      </c>
      <c r="E22" s="49">
        <v>-41.39987</v>
      </c>
      <c r="F22" s="49">
        <v>-82.68904</v>
      </c>
      <c r="G22" s="49">
        <v>0</v>
      </c>
    </row>
    <row r="23" spans="1:7" ht="12.75">
      <c r="A23" t="s">
        <v>31</v>
      </c>
      <c r="B23" s="49">
        <v>3.809756</v>
      </c>
      <c r="C23" s="49">
        <v>0.4601466</v>
      </c>
      <c r="D23" s="49">
        <v>0.01979403</v>
      </c>
      <c r="E23" s="49">
        <v>0.9401321</v>
      </c>
      <c r="F23" s="49">
        <v>7.14011</v>
      </c>
      <c r="G23" s="49">
        <v>1.845028</v>
      </c>
    </row>
    <row r="24" spans="1:7" ht="12.75">
      <c r="A24" t="s">
        <v>32</v>
      </c>
      <c r="B24" s="49">
        <v>2.758046</v>
      </c>
      <c r="C24" s="49">
        <v>1.807653</v>
      </c>
      <c r="D24" s="49">
        <v>0.7038509</v>
      </c>
      <c r="E24" s="49">
        <v>0.2333401</v>
      </c>
      <c r="F24" s="49">
        <v>3.634955</v>
      </c>
      <c r="G24" s="49">
        <v>1.544577</v>
      </c>
    </row>
    <row r="25" spans="1:7" ht="12.75">
      <c r="A25" t="s">
        <v>33</v>
      </c>
      <c r="B25" s="49">
        <v>-0.2118082</v>
      </c>
      <c r="C25" s="49">
        <v>-0.0868637</v>
      </c>
      <c r="D25" s="49">
        <v>0.05743692</v>
      </c>
      <c r="E25" s="49">
        <v>-0.3059758</v>
      </c>
      <c r="F25" s="49">
        <v>-1.376434</v>
      </c>
      <c r="G25" s="49">
        <v>-0.2946167</v>
      </c>
    </row>
    <row r="26" spans="1:7" ht="12.75">
      <c r="A26" t="s">
        <v>34</v>
      </c>
      <c r="B26" s="49">
        <v>0.2446663</v>
      </c>
      <c r="C26" s="49">
        <v>-0.1166712</v>
      </c>
      <c r="D26" s="49">
        <v>-0.3013261</v>
      </c>
      <c r="E26" s="49">
        <v>-0.2302899</v>
      </c>
      <c r="F26" s="49">
        <v>1.780762</v>
      </c>
      <c r="G26" s="49">
        <v>0.1165093</v>
      </c>
    </row>
    <row r="27" spans="1:7" ht="12.75">
      <c r="A27" t="s">
        <v>35</v>
      </c>
      <c r="B27" s="49">
        <v>0.06343525</v>
      </c>
      <c r="C27" s="49">
        <v>0.002516638</v>
      </c>
      <c r="D27" s="49">
        <v>-0.2895567</v>
      </c>
      <c r="E27" s="49">
        <v>0.01736581</v>
      </c>
      <c r="F27" s="49">
        <v>-0.01651435</v>
      </c>
      <c r="G27" s="49">
        <v>-0.05783404</v>
      </c>
    </row>
    <row r="28" spans="1:7" ht="12.75">
      <c r="A28" t="s">
        <v>36</v>
      </c>
      <c r="B28" s="49">
        <v>0.6866349</v>
      </c>
      <c r="C28" s="49">
        <v>0.4047996</v>
      </c>
      <c r="D28" s="49">
        <v>0.1305355</v>
      </c>
      <c r="E28" s="49">
        <v>-0.06605176</v>
      </c>
      <c r="F28" s="49">
        <v>-0.005883158</v>
      </c>
      <c r="G28" s="49">
        <v>0.2118341</v>
      </c>
    </row>
    <row r="29" spans="1:7" ht="12.75">
      <c r="A29" t="s">
        <v>37</v>
      </c>
      <c r="B29" s="49">
        <v>-0.01509812</v>
      </c>
      <c r="C29" s="49">
        <v>0.08797645</v>
      </c>
      <c r="D29" s="49">
        <v>0.0895794</v>
      </c>
      <c r="E29" s="49">
        <v>0.06621486</v>
      </c>
      <c r="F29" s="49">
        <v>-0.1533198</v>
      </c>
      <c r="G29" s="49">
        <v>0.03604997</v>
      </c>
    </row>
    <row r="30" spans="1:7" ht="12.75">
      <c r="A30" t="s">
        <v>38</v>
      </c>
      <c r="B30" s="49">
        <v>-0.04035008</v>
      </c>
      <c r="C30" s="49">
        <v>-0.09828554</v>
      </c>
      <c r="D30" s="49">
        <v>-0.006260627</v>
      </c>
      <c r="E30" s="49">
        <v>0.04083751</v>
      </c>
      <c r="F30" s="49">
        <v>0.3143887</v>
      </c>
      <c r="G30" s="49">
        <v>0.02064705</v>
      </c>
    </row>
    <row r="31" spans="1:7" ht="12.75">
      <c r="A31" t="s">
        <v>39</v>
      </c>
      <c r="B31" s="49">
        <v>-0.004169382</v>
      </c>
      <c r="C31" s="49">
        <v>0.03205393</v>
      </c>
      <c r="D31" s="49">
        <v>0.01841634</v>
      </c>
      <c r="E31" s="49">
        <v>0.0368519</v>
      </c>
      <c r="F31" s="49">
        <v>0.01290321</v>
      </c>
      <c r="G31" s="49">
        <v>0.02212034</v>
      </c>
    </row>
    <row r="32" spans="1:7" ht="12.75">
      <c r="A32" t="s">
        <v>40</v>
      </c>
      <c r="B32" s="49">
        <v>0.0773403</v>
      </c>
      <c r="C32" s="49">
        <v>0.04398338</v>
      </c>
      <c r="D32" s="49">
        <v>0.02428868</v>
      </c>
      <c r="E32" s="49">
        <v>-0.0239142</v>
      </c>
      <c r="F32" s="49">
        <v>-0.02616453</v>
      </c>
      <c r="G32" s="49">
        <v>0.01842081</v>
      </c>
    </row>
    <row r="33" spans="1:7" ht="12.75">
      <c r="A33" t="s">
        <v>41</v>
      </c>
      <c r="B33" s="49">
        <v>0.09075862</v>
      </c>
      <c r="C33" s="49">
        <v>0.06250739</v>
      </c>
      <c r="D33" s="49">
        <v>0.07166177</v>
      </c>
      <c r="E33" s="49">
        <v>0.07330106</v>
      </c>
      <c r="F33" s="49">
        <v>0.03090217</v>
      </c>
      <c r="G33" s="49">
        <v>0.06720276</v>
      </c>
    </row>
    <row r="34" spans="1:7" ht="12.75">
      <c r="A34" t="s">
        <v>42</v>
      </c>
      <c r="B34" s="49">
        <v>-0.01667293</v>
      </c>
      <c r="C34" s="49">
        <v>-0.00554633</v>
      </c>
      <c r="D34" s="49">
        <v>0.005120227</v>
      </c>
      <c r="E34" s="49">
        <v>0.01121176</v>
      </c>
      <c r="F34" s="49">
        <v>-0.0239089</v>
      </c>
      <c r="G34" s="49">
        <v>-0.003004867</v>
      </c>
    </row>
    <row r="35" spans="1:7" ht="12.75">
      <c r="A35" t="s">
        <v>43</v>
      </c>
      <c r="B35" s="49">
        <v>0.001054516</v>
      </c>
      <c r="C35" s="49">
        <v>0.003562058</v>
      </c>
      <c r="D35" s="49">
        <v>0.007943212</v>
      </c>
      <c r="E35" s="49">
        <v>0.0006796681</v>
      </c>
      <c r="F35" s="49">
        <v>0.004826035</v>
      </c>
      <c r="G35" s="49">
        <v>0.003726204</v>
      </c>
    </row>
    <row r="36" spans="1:6" ht="12.75">
      <c r="A36" t="s">
        <v>44</v>
      </c>
      <c r="B36" s="49">
        <v>20.224</v>
      </c>
      <c r="C36" s="49">
        <v>20.2179</v>
      </c>
      <c r="D36" s="49">
        <v>20.224</v>
      </c>
      <c r="E36" s="49">
        <v>20.2179</v>
      </c>
      <c r="F36" s="49">
        <v>20.224</v>
      </c>
    </row>
    <row r="37" spans="1:6" ht="12.75">
      <c r="A37" t="s">
        <v>45</v>
      </c>
      <c r="B37" s="49">
        <v>-0.03611247</v>
      </c>
      <c r="C37" s="49">
        <v>0.01627604</v>
      </c>
      <c r="D37" s="49">
        <v>0.03814697</v>
      </c>
      <c r="E37" s="49">
        <v>0.06103516</v>
      </c>
      <c r="F37" s="49">
        <v>0.05950928</v>
      </c>
    </row>
    <row r="38" spans="1:7" ht="12.75">
      <c r="A38" t="s">
        <v>55</v>
      </c>
      <c r="B38" s="49">
        <v>0</v>
      </c>
      <c r="C38" s="49">
        <v>8.01185E-05</v>
      </c>
      <c r="D38" s="49">
        <v>-1.750687E-05</v>
      </c>
      <c r="E38" s="49">
        <v>0</v>
      </c>
      <c r="F38" s="49">
        <v>-0.0001132252</v>
      </c>
      <c r="G38" s="49">
        <v>0.0001550469</v>
      </c>
    </row>
    <row r="39" spans="1:7" ht="12.75">
      <c r="A39" t="s">
        <v>56</v>
      </c>
      <c r="B39" s="49">
        <v>9.734735E-05</v>
      </c>
      <c r="C39" s="49">
        <v>-4.814694E-05</v>
      </c>
      <c r="D39" s="49">
        <v>1.007776E-05</v>
      </c>
      <c r="E39" s="49">
        <v>1.404055E-05</v>
      </c>
      <c r="F39" s="49">
        <v>-6.416493E-05</v>
      </c>
      <c r="G39" s="49">
        <v>0.0007350944</v>
      </c>
    </row>
    <row r="40" spans="2:7" ht="12.75">
      <c r="B40" t="s">
        <v>46</v>
      </c>
      <c r="C40">
        <v>-0.003754</v>
      </c>
      <c r="D40" t="s">
        <v>47</v>
      </c>
      <c r="E40">
        <v>3.117225</v>
      </c>
      <c r="F40" t="s">
        <v>48</v>
      </c>
      <c r="G40">
        <v>55.032822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-8.737860471067082E-07</v>
      </c>
      <c r="C50">
        <f>-0.017/(C7*C7+C22*C22)*(C21*C22+C6*C7)</f>
        <v>8.011850318057881E-05</v>
      </c>
      <c r="D50">
        <f>-0.017/(D7*D7+D22*D22)*(D21*D22+D6*D7)</f>
        <v>-1.7506868932411174E-05</v>
      </c>
      <c r="E50">
        <f>-0.017/(E7*E7+E22*E22)*(E21*E22+E6*E7)</f>
        <v>1.1865145735157675E-06</v>
      </c>
      <c r="F50">
        <f>-0.017/(F7*F7+F22*F22)*(F21*F22+F6*F7)</f>
        <v>-0.00011322519838429277</v>
      </c>
      <c r="G50">
        <f>(B50*B$4+C50*C$4+D50*D$4+E50*E$4+F50*F$4)/SUM(B$4:F$4)</f>
        <v>1.652164256302845E-07</v>
      </c>
    </row>
    <row r="51" spans="1:7" ht="12.75">
      <c r="A51" t="s">
        <v>59</v>
      </c>
      <c r="B51">
        <f>-0.017/(B7*B7+B22*B22)*(B21*B7-B6*B22)</f>
        <v>9.734734530131486E-05</v>
      </c>
      <c r="C51">
        <f>-0.017/(C7*C7+C22*C22)*(C21*C7-C6*C22)</f>
        <v>-4.8146944674545304E-05</v>
      </c>
      <c r="D51">
        <f>-0.017/(D7*D7+D22*D22)*(D21*D7-D6*D22)</f>
        <v>1.0077763410000807E-05</v>
      </c>
      <c r="E51">
        <f>-0.017/(E7*E7+E22*E22)*(E21*E7-E6*E22)</f>
        <v>1.4040545654909665E-05</v>
      </c>
      <c r="F51">
        <f>-0.017/(F7*F7+F22*F22)*(F21*F7-F6*F22)</f>
        <v>-6.416492629582066E-05</v>
      </c>
      <c r="G51">
        <f>(B51*B$4+C51*C$4+D51*D$4+E51*E$4+F51*F$4)/SUM(B$4:F$4)</f>
        <v>-1.851633075311141E-07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9999.956364957403</v>
      </c>
      <c r="C62">
        <f>C7+(2/0.017)*(C8*C50-C23*C51)</f>
        <v>10000.009843354113</v>
      </c>
      <c r="D62">
        <f>D7+(2/0.017)*(D8*D50-D23*D51)</f>
        <v>10000.001776229705</v>
      </c>
      <c r="E62">
        <f>E7+(2/0.017)*(E8*E50-E23*E51)</f>
        <v>9999.998380346853</v>
      </c>
      <c r="F62">
        <f>F7+(2/0.017)*(F8*F50-F23*F51)</f>
        <v>10000.114808784005</v>
      </c>
    </row>
    <row r="63" spans="1:6" ht="12.75">
      <c r="A63" t="s">
        <v>67</v>
      </c>
      <c r="B63">
        <f>B8+(3/0.017)*(B9*B50-B24*B51)</f>
        <v>-0.015048440641732275</v>
      </c>
      <c r="C63">
        <f>C8+(3/0.017)*(C9*C50-C24*C51)</f>
        <v>0.7863576001950298</v>
      </c>
      <c r="D63">
        <f>D8+(3/0.017)*(D9*D50-D24*D51)</f>
        <v>-0.8752547870394745</v>
      </c>
      <c r="E63">
        <f>E8+(3/0.017)*(E9*E50-E24*E51)</f>
        <v>-0.47872841081255463</v>
      </c>
      <c r="F63">
        <f>F8+(3/0.017)*(F9*F50-F24*F51)</f>
        <v>-4.505918241873354</v>
      </c>
    </row>
    <row r="64" spans="1:6" ht="12.75">
      <c r="A64" t="s">
        <v>68</v>
      </c>
      <c r="B64">
        <f>B9+(4/0.017)*(B10*B50-B25*B51)</f>
        <v>-0.15778157773980472</v>
      </c>
      <c r="C64">
        <f>C9+(4/0.017)*(C10*C50-C25*C51)</f>
        <v>0.21053631879218912</v>
      </c>
      <c r="D64">
        <f>D9+(4/0.017)*(D10*D50-D25*D51)</f>
        <v>0.06666814617306728</v>
      </c>
      <c r="E64">
        <f>E9+(4/0.017)*(E10*E50-E25*E51)</f>
        <v>-0.9980176148387891</v>
      </c>
      <c r="F64">
        <f>F9+(4/0.017)*(F10*F50-F25*F51)</f>
        <v>-1.2705823462674546</v>
      </c>
    </row>
    <row r="65" spans="1:6" ht="12.75">
      <c r="A65" t="s">
        <v>69</v>
      </c>
      <c r="B65">
        <f>B10+(5/0.017)*(B11*B50-B26*B51)</f>
        <v>-0.24592529462802168</v>
      </c>
      <c r="C65">
        <f>C10+(5/0.017)*(C11*C50-C26*C51)</f>
        <v>-0.800718131403196</v>
      </c>
      <c r="D65">
        <f>D10+(5/0.017)*(D11*D50-D26*D51)</f>
        <v>0.03941859946669088</v>
      </c>
      <c r="E65">
        <f>E10+(5/0.017)*(E11*E50-E26*E51)</f>
        <v>-0.4699915970963025</v>
      </c>
      <c r="F65">
        <f>F10+(5/0.017)*(F11*F50-F26*F51)</f>
        <v>-1.3666450591078414</v>
      </c>
    </row>
    <row r="66" spans="1:6" ht="12.75">
      <c r="A66" t="s">
        <v>70</v>
      </c>
      <c r="B66">
        <f>B11+(6/0.017)*(B12*B50-B27*B51)</f>
        <v>2.27540910764757</v>
      </c>
      <c r="C66">
        <f>C11+(6/0.017)*(C12*C50-C27*C51)</f>
        <v>1.4845186792779332</v>
      </c>
      <c r="D66">
        <f>D11+(6/0.017)*(D12*D50-D27*D51)</f>
        <v>2.435743959316093</v>
      </c>
      <c r="E66">
        <f>E11+(6/0.017)*(E12*E50-E27*E51)</f>
        <v>1.811141522819089</v>
      </c>
      <c r="F66">
        <f>F11+(6/0.017)*(F12*F50-F27*F51)</f>
        <v>12.784103749003856</v>
      </c>
    </row>
    <row r="67" spans="1:6" ht="12.75">
      <c r="A67" t="s">
        <v>71</v>
      </c>
      <c r="B67">
        <f>B12+(7/0.017)*(B13*B50-B28*B51)</f>
        <v>-0.2434958010215354</v>
      </c>
      <c r="C67">
        <f>C12+(7/0.017)*(C13*C50-C28*C51)</f>
        <v>-0.2568633908247058</v>
      </c>
      <c r="D67">
        <f>D12+(7/0.017)*(D13*D50-D28*D51)</f>
        <v>-0.08208391313486489</v>
      </c>
      <c r="E67">
        <f>E12+(7/0.017)*(E13*E50-E28*E51)</f>
        <v>-0.2132051377123607</v>
      </c>
      <c r="F67">
        <f>F12+(7/0.017)*(F13*F50-F28*F51)</f>
        <v>-0.5986195546299312</v>
      </c>
    </row>
    <row r="68" spans="1:6" ht="12.75">
      <c r="A68" t="s">
        <v>72</v>
      </c>
      <c r="B68">
        <f>B13+(8/0.017)*(B14*B50-B29*B51)</f>
        <v>-0.034348267200858165</v>
      </c>
      <c r="C68">
        <f>C13+(8/0.017)*(C14*C50-C29*C51)</f>
        <v>0.10922857620708454</v>
      </c>
      <c r="D68">
        <f>D13+(8/0.017)*(D14*D50-D29*D51)</f>
        <v>0.10723235839824848</v>
      </c>
      <c r="E68">
        <f>E13+(8/0.017)*(E14*E50-E29*E51)</f>
        <v>-0.1111672842456799</v>
      </c>
      <c r="F68">
        <f>F13+(8/0.017)*(F14*F50-F29*F51)</f>
        <v>-0.13524832905238415</v>
      </c>
    </row>
    <row r="69" spans="1:6" ht="12.75">
      <c r="A69" t="s">
        <v>73</v>
      </c>
      <c r="B69">
        <f>B14+(9/0.017)*(B15*B50-B30*B51)</f>
        <v>-0.01911878568109389</v>
      </c>
      <c r="C69">
        <f>C14+(9/0.017)*(C15*C50-C30*C51)</f>
        <v>-0.11625236035477256</v>
      </c>
      <c r="D69">
        <f>D14+(9/0.017)*(D15*D50-D30*D51)</f>
        <v>-0.003990101803884107</v>
      </c>
      <c r="E69">
        <f>E14+(9/0.017)*(E15*E50-E30*E51)</f>
        <v>0.03905273671063234</v>
      </c>
      <c r="F69">
        <f>F14+(9/0.017)*(F15*F50-F30*F51)</f>
        <v>0.04772871037783706</v>
      </c>
    </row>
    <row r="70" spans="1:6" ht="12.75">
      <c r="A70" t="s">
        <v>74</v>
      </c>
      <c r="B70">
        <f>B15+(10/0.017)*(B16*B50-B31*B51)</f>
        <v>-0.4389275711810089</v>
      </c>
      <c r="C70">
        <f>C15+(10/0.017)*(C16*C50-C31*C51)</f>
        <v>-0.15884745201515876</v>
      </c>
      <c r="D70">
        <f>D15+(10/0.017)*(D16*D50-D31*D51)</f>
        <v>-0.06611466541085127</v>
      </c>
      <c r="E70">
        <f>E15+(10/0.017)*(E16*E50-E31*E51)</f>
        <v>-0.1236758192457532</v>
      </c>
      <c r="F70">
        <f>F15+(10/0.017)*(F16*F50-F31*F51)</f>
        <v>-0.3893495266066327</v>
      </c>
    </row>
    <row r="71" spans="1:6" ht="12.75">
      <c r="A71" t="s">
        <v>75</v>
      </c>
      <c r="B71">
        <f>B16+(11/0.017)*(B17*B50-B32*B51)</f>
        <v>-0.021739443601061788</v>
      </c>
      <c r="C71">
        <f>C16+(11/0.017)*(C17*C50-C32*C51)</f>
        <v>-0.012499160221518832</v>
      </c>
      <c r="D71">
        <f>D16+(11/0.017)*(D17*D50-D32*D51)</f>
        <v>0.0015921908810738288</v>
      </c>
      <c r="E71">
        <f>E16+(11/0.017)*(E17*E50-E32*E51)</f>
        <v>-0.0401249683237766</v>
      </c>
      <c r="F71">
        <f>F16+(11/0.017)*(F17*F50-F32*F51)</f>
        <v>-0.04359518562649118</v>
      </c>
    </row>
    <row r="72" spans="1:6" ht="12.75">
      <c r="A72" t="s">
        <v>76</v>
      </c>
      <c r="B72">
        <f>B17+(12/0.017)*(B18*B50-B33*B51)</f>
        <v>-0.030248057937803323</v>
      </c>
      <c r="C72">
        <f>C17+(12/0.017)*(C18*C50-C33*C51)</f>
        <v>-0.02481263831101204</v>
      </c>
      <c r="D72">
        <f>D17+(12/0.017)*(D18*D50-D33*D51)</f>
        <v>-0.028972733869752135</v>
      </c>
      <c r="E72">
        <f>E17+(12/0.017)*(E18*E50-E33*E51)</f>
        <v>-0.005870306369497465</v>
      </c>
      <c r="F72">
        <f>F17+(12/0.017)*(F18*F50-F33*F51)</f>
        <v>-0.024637083997664587</v>
      </c>
    </row>
    <row r="73" spans="1:6" ht="12.75">
      <c r="A73" t="s">
        <v>77</v>
      </c>
      <c r="B73">
        <f>B18+(13/0.017)*(B19*B50-B34*B51)</f>
        <v>0.018168940391104466</v>
      </c>
      <c r="C73">
        <f>C18+(13/0.017)*(C19*C50-C34*C51)</f>
        <v>0.024406662410508075</v>
      </c>
      <c r="D73">
        <f>D18+(13/0.017)*(D19*D50-D34*D51)</f>
        <v>0.019437031066486893</v>
      </c>
      <c r="E73">
        <f>E18+(13/0.017)*(E19*E50-E34*E51)</f>
        <v>0.03252041102011537</v>
      </c>
      <c r="F73">
        <f>F18+(13/0.017)*(F19*F50-F34*F51)</f>
        <v>-0.00512713414871117</v>
      </c>
    </row>
    <row r="74" spans="1:6" ht="12.75">
      <c r="A74" t="s">
        <v>78</v>
      </c>
      <c r="B74">
        <f>B19+(14/0.017)*(B20*B50-B35*B51)</f>
        <v>-0.19829800493988398</v>
      </c>
      <c r="C74">
        <f>C19+(14/0.017)*(C20*C50-C35*C51)</f>
        <v>-0.18349838644758998</v>
      </c>
      <c r="D74">
        <f>D19+(14/0.017)*(D20*D50-D35*D51)</f>
        <v>-0.196351697590112</v>
      </c>
      <c r="E74">
        <f>E19+(14/0.017)*(E20*E50-E35*E51)</f>
        <v>-0.18888443556786225</v>
      </c>
      <c r="F74">
        <f>F19+(14/0.017)*(F20*F50-F35*F51)</f>
        <v>-0.13148921698473767</v>
      </c>
    </row>
    <row r="75" spans="1:6" ht="12.75">
      <c r="A75" t="s">
        <v>79</v>
      </c>
      <c r="B75" s="49">
        <f>B20</f>
        <v>0.003010161</v>
      </c>
      <c r="C75" s="49">
        <f>C20</f>
        <v>0.004226685</v>
      </c>
      <c r="D75" s="49">
        <f>D20</f>
        <v>-0.004267461</v>
      </c>
      <c r="E75" s="49">
        <f>E20</f>
        <v>-0.005297864</v>
      </c>
      <c r="F75" s="49">
        <f>F20</f>
        <v>0.001866419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98.13957836101247</v>
      </c>
      <c r="C82">
        <f>C22+(2/0.017)*(C8*C51+C23*C50)</f>
        <v>29.905898201363108</v>
      </c>
      <c r="D82">
        <f>D22+(2/0.017)*(D8*D51+D23*D50)</f>
        <v>-1.9042097577465247</v>
      </c>
      <c r="E82">
        <f>E22+(2/0.017)*(E8*E51+E23*E50)</f>
        <v>-41.40052824392909</v>
      </c>
      <c r="F82">
        <f>F22+(2/0.017)*(F8*F51+F23*F50)</f>
        <v>-82.74963315510213</v>
      </c>
    </row>
    <row r="83" spans="1:6" ht="12.75">
      <c r="A83" t="s">
        <v>82</v>
      </c>
      <c r="B83">
        <f>B23+(3/0.017)*(B9*B51+B24*B50)</f>
        <v>3.8065360095279197</v>
      </c>
      <c r="C83">
        <f>C23+(3/0.017)*(C9*C51+C24*C50)</f>
        <v>0.4837734032360312</v>
      </c>
      <c r="D83">
        <f>D23+(3/0.017)*(D9*D51+D24*D50)</f>
        <v>0.017738700447352877</v>
      </c>
      <c r="E83">
        <f>E23+(3/0.017)*(E9*E51+E24*E50)</f>
        <v>0.9377059479948752</v>
      </c>
      <c r="F83">
        <f>F23+(3/0.017)*(F9*F51+F24*F50)</f>
        <v>7.081926261676706</v>
      </c>
    </row>
    <row r="84" spans="1:6" ht="12.75">
      <c r="A84" t="s">
        <v>83</v>
      </c>
      <c r="B84">
        <f>B24+(4/0.017)*(B10*B51+B25*B50)</f>
        <v>2.752630427053389</v>
      </c>
      <c r="C84">
        <f>C24+(4/0.017)*(C10*C51+C25*C50)</f>
        <v>1.8154661810282042</v>
      </c>
      <c r="D84">
        <f>D24+(4/0.017)*(D10*D51+D25*D50)</f>
        <v>0.7037353762645389</v>
      </c>
      <c r="E84">
        <f>E24+(4/0.017)*(E10*E51+E25*E50)</f>
        <v>0.231696756270378</v>
      </c>
      <c r="F84">
        <f>F24+(4/0.017)*(F10*F51+F25*F50)</f>
        <v>3.6863498074248717</v>
      </c>
    </row>
    <row r="85" spans="1:6" ht="12.75">
      <c r="A85" t="s">
        <v>84</v>
      </c>
      <c r="B85">
        <f>B25+(5/0.017)*(B11*B51+B26*B50)</f>
        <v>-0.1466620427746459</v>
      </c>
      <c r="C85">
        <f>C25+(5/0.017)*(C11*C51+C26*C50)</f>
        <v>-0.11074197460259728</v>
      </c>
      <c r="D85">
        <f>D25+(5/0.017)*(D11*D51+D26*D50)</f>
        <v>0.0662036021757911</v>
      </c>
      <c r="E85">
        <f>E25+(5/0.017)*(E11*E51+E26*E50)</f>
        <v>-0.29857620096719695</v>
      </c>
      <c r="F85">
        <f>F25+(5/0.017)*(F11*F51+F26*F50)</f>
        <v>-1.676549330304793</v>
      </c>
    </row>
    <row r="86" spans="1:6" ht="12.75">
      <c r="A86" t="s">
        <v>85</v>
      </c>
      <c r="B86">
        <f>B26+(6/0.017)*(B12*B51+B27*B50)</f>
        <v>0.23722594187739354</v>
      </c>
      <c r="C86">
        <f>C26+(6/0.017)*(C12*C51+C27*C50)</f>
        <v>-0.11203639629062243</v>
      </c>
      <c r="D86">
        <f>D26+(6/0.017)*(D12*D51+D27*D50)</f>
        <v>-0.29982423431001876</v>
      </c>
      <c r="E86">
        <f>E26+(6/0.017)*(E12*E51+E27*E50)</f>
        <v>-0.23134078716869272</v>
      </c>
      <c r="F86">
        <f>F26+(6/0.017)*(F12*F51+F27*F50)</f>
        <v>1.7951121791936817</v>
      </c>
    </row>
    <row r="87" spans="1:6" ht="12.75">
      <c r="A87" t="s">
        <v>86</v>
      </c>
      <c r="B87">
        <f>B27+(7/0.017)*(B13*B51+B28*B50)</f>
        <v>0.06178330277041181</v>
      </c>
      <c r="C87">
        <f>C27+(7/0.017)*(C13*C51+C28*C50)</f>
        <v>0.013665027909597147</v>
      </c>
      <c r="D87">
        <f>D27+(7/0.017)*(D13*D51+D28*D50)</f>
        <v>-0.29005110961669067</v>
      </c>
      <c r="E87">
        <f>E27+(7/0.017)*(E13*E51+E28*E50)</f>
        <v>0.016693238849366555</v>
      </c>
      <c r="F87">
        <f>F27+(7/0.017)*(F13*F51+F28*F50)</f>
        <v>-0.012808014400330362</v>
      </c>
    </row>
    <row r="88" spans="1:6" ht="12.75">
      <c r="A88" t="s">
        <v>87</v>
      </c>
      <c r="B88">
        <f>B28+(8/0.017)*(B14*B51+B29*B50)</f>
        <v>0.6856606963341277</v>
      </c>
      <c r="C88">
        <f>C28+(8/0.017)*(C14*C51+C29*C50)</f>
        <v>0.41054080354703776</v>
      </c>
      <c r="D88">
        <f>D28+(8/0.017)*(D14*D51+D29*D50)</f>
        <v>0.12977551574198548</v>
      </c>
      <c r="E88">
        <f>E28+(8/0.017)*(E14*E51+E29*E50)</f>
        <v>-0.0657542369202807</v>
      </c>
      <c r="F88">
        <f>F28+(8/0.017)*(F14*F51+F29*F50)</f>
        <v>0.0018783552300951833</v>
      </c>
    </row>
    <row r="89" spans="1:6" ht="12.75">
      <c r="A89" t="s">
        <v>88</v>
      </c>
      <c r="B89">
        <f>B29+(9/0.017)*(B15*B51+B30*B50)</f>
        <v>-0.03771314160718893</v>
      </c>
      <c r="C89">
        <f>C29+(9/0.017)*(C15*C51+C30*C50)</f>
        <v>0.08786483644039865</v>
      </c>
      <c r="D89">
        <f>D29+(9/0.017)*(D15*D51+D30*D50)</f>
        <v>0.08928534602283401</v>
      </c>
      <c r="E89">
        <f>E29+(9/0.017)*(E15*E51+E30*E50)</f>
        <v>0.06532367315252675</v>
      </c>
      <c r="F89">
        <f>F29+(9/0.017)*(F15*F51+F30*F50)</f>
        <v>-0.15882181158335676</v>
      </c>
    </row>
    <row r="90" spans="1:6" ht="12.75">
      <c r="A90" t="s">
        <v>89</v>
      </c>
      <c r="B90">
        <f>B30+(10/0.017)*(B16*B51+B31*B50)</f>
        <v>-0.04131461844334089</v>
      </c>
      <c r="C90">
        <f>C30+(10/0.017)*(C16*C51+C31*C50)</f>
        <v>-0.09642460868788674</v>
      </c>
      <c r="D90">
        <f>D30+(10/0.017)*(D16*D51+D31*D50)</f>
        <v>-0.006441801205629491</v>
      </c>
      <c r="E90">
        <f>E30+(10/0.017)*(E16*E51+E31*E50)</f>
        <v>0.040530071256024786</v>
      </c>
      <c r="F90">
        <f>F30+(10/0.017)*(F16*F51+F31*F50)</f>
        <v>0.3152091547189457</v>
      </c>
    </row>
    <row r="91" spans="1:6" ht="12.75">
      <c r="A91" t="s">
        <v>90</v>
      </c>
      <c r="B91">
        <f>B31+(11/0.017)*(B17*B51+B32*B50)</f>
        <v>-0.005724928954627923</v>
      </c>
      <c r="C91">
        <f>C31+(11/0.017)*(C17*C51+C32*C50)</f>
        <v>0.035236497383450076</v>
      </c>
      <c r="D91">
        <f>D31+(11/0.017)*(D17*D51+D32*D50)</f>
        <v>0.01795695190275824</v>
      </c>
      <c r="E91">
        <f>E31+(11/0.017)*(E17*E51+E32*E50)</f>
        <v>0.03678655840650063</v>
      </c>
      <c r="F91">
        <f>F31+(11/0.017)*(F17*F51+F32*F50)</f>
        <v>0.015952039392799745</v>
      </c>
    </row>
    <row r="92" spans="1:6" ht="12.75">
      <c r="A92" t="s">
        <v>91</v>
      </c>
      <c r="B92">
        <f>B32+(12/0.017)*(B18*B51+B33*B50)</f>
        <v>0.07843842506339921</v>
      </c>
      <c r="C92">
        <f>C32+(12/0.017)*(C18*C51+C33*C50)</f>
        <v>0.04629905058842902</v>
      </c>
      <c r="D92">
        <f>D32+(12/0.017)*(D18*D51+D33*D50)</f>
        <v>0.023522949858565546</v>
      </c>
      <c r="E92">
        <f>E32+(12/0.017)*(E18*E51+E33*E50)</f>
        <v>-0.023527607007204455</v>
      </c>
      <c r="F92">
        <f>F32+(12/0.017)*(F18*F51+F33*F50)</f>
        <v>-0.027939286484406464</v>
      </c>
    </row>
    <row r="93" spans="1:6" ht="12.75">
      <c r="A93" t="s">
        <v>92</v>
      </c>
      <c r="B93">
        <f>B33+(13/0.017)*(B19*B51+B34*B50)</f>
        <v>0.07601449771931684</v>
      </c>
      <c r="C93">
        <f>C33+(13/0.017)*(C19*C51+C34*C50)</f>
        <v>0.06893914014252574</v>
      </c>
      <c r="D93">
        <f>D33+(13/0.017)*(D19*D51+D34*D50)</f>
        <v>0.0700800670516698</v>
      </c>
      <c r="E93">
        <f>E33+(13/0.017)*(E19*E51+E34*E50)</f>
        <v>0.07128334177802145</v>
      </c>
      <c r="F93">
        <f>F33+(13/0.017)*(F19*F51+F34*F50)</f>
        <v>0.039428091629876226</v>
      </c>
    </row>
    <row r="94" spans="1:6" ht="12.75">
      <c r="A94" t="s">
        <v>93</v>
      </c>
      <c r="B94">
        <f>B34+(14/0.017)*(B20*B51+B35*B50)</f>
        <v>-0.016432369020425164</v>
      </c>
      <c r="C94">
        <f>C34+(14/0.017)*(C20*C51+C35*C50)</f>
        <v>-0.00547889547006415</v>
      </c>
      <c r="D94">
        <f>D34+(14/0.017)*(D20*D51+D35*D50)</f>
        <v>0.0049702892781246675</v>
      </c>
      <c r="E94">
        <f>E34+(14/0.017)*(E20*E51+E35*E50)</f>
        <v>0.01115116596978613</v>
      </c>
      <c r="F94">
        <f>F34+(14/0.017)*(F20*F51+F35*F50)</f>
        <v>-0.02445752492411725</v>
      </c>
    </row>
    <row r="95" spans="1:6" ht="12.75">
      <c r="A95" t="s">
        <v>94</v>
      </c>
      <c r="B95" s="49">
        <f>B35</f>
        <v>0.001054516</v>
      </c>
      <c r="C95" s="49">
        <f>C35</f>
        <v>0.003562058</v>
      </c>
      <c r="D95" s="49">
        <f>D35</f>
        <v>0.007943212</v>
      </c>
      <c r="E95" s="49">
        <f>E35</f>
        <v>0.0006796681</v>
      </c>
      <c r="F95" s="49">
        <f>F35</f>
        <v>0.004826035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-0.015048506305953644</v>
      </c>
      <c r="C103">
        <f>C63*10000/C62</f>
        <v>0.7863568261561599</v>
      </c>
      <c r="D103">
        <f>D63*10000/D62</f>
        <v>-0.8752546315741468</v>
      </c>
      <c r="E103">
        <f>E63*10000/E62</f>
        <v>-0.4787284883499649</v>
      </c>
      <c r="F103">
        <f>F63*10000/F62</f>
        <v>-4.5058665105678575</v>
      </c>
      <c r="G103">
        <f>AVERAGE(C103:E103)</f>
        <v>-0.18920876458931732</v>
      </c>
      <c r="H103">
        <f>STDEV(C103:E103)</f>
        <v>0.8678158859746634</v>
      </c>
      <c r="I103">
        <f>(B103*B4+C103*C4+D103*D4+E103*E4+F103*F4)/SUM(B4:F4)</f>
        <v>-0.738102354159056</v>
      </c>
      <c r="K103">
        <f>(LN(H103)+LN(H123))/2-LN(K114*K115^3)</f>
        <v>-4.337706099067395</v>
      </c>
    </row>
    <row r="104" spans="1:11" ht="12.75">
      <c r="A104" t="s">
        <v>68</v>
      </c>
      <c r="B104">
        <f>B64*10000/B62</f>
        <v>-0.1577822662233955</v>
      </c>
      <c r="C104">
        <f>C64*10000/C62</f>
        <v>0.21053611155403915</v>
      </c>
      <c r="D104">
        <f>D64*10000/D62</f>
        <v>0.06666813433127522</v>
      </c>
      <c r="E104">
        <f>E64*10000/E62</f>
        <v>-0.9980177764830523</v>
      </c>
      <c r="F104">
        <f>F64*10000/F62</f>
        <v>-1.2705677590335136</v>
      </c>
      <c r="G104">
        <f>AVERAGE(C104:E104)</f>
        <v>-0.24027117686591268</v>
      </c>
      <c r="H104">
        <f>STDEV(C104:E104)</f>
        <v>0.6601586405107834</v>
      </c>
      <c r="I104">
        <f>(B104*B4+C104*C4+D104*D4+E104*E4+F104*F4)/SUM(B4:F4)</f>
        <v>-0.36538422592045156</v>
      </c>
      <c r="K104">
        <f>(LN(H104)+LN(H124))/2-LN(K114*K115^4)</f>
        <v>-3.5983074124923786</v>
      </c>
    </row>
    <row r="105" spans="1:11" ht="12.75">
      <c r="A105" t="s">
        <v>69</v>
      </c>
      <c r="B105">
        <f>B65*10000/B62</f>
        <v>-0.24592636772877483</v>
      </c>
      <c r="C105">
        <f>C65*10000/C62</f>
        <v>-0.8007173432287605</v>
      </c>
      <c r="D105">
        <f>D65*10000/D62</f>
        <v>0.039418592465043395</v>
      </c>
      <c r="E105">
        <f>E65*10000/E62</f>
        <v>-0.46999167321865176</v>
      </c>
      <c r="F105">
        <f>F65*10000/F62</f>
        <v>-1.3666293690022373</v>
      </c>
      <c r="G105">
        <f>AVERAGE(C105:E105)</f>
        <v>-0.41043014132745625</v>
      </c>
      <c r="H105">
        <f>STDEV(C105:E105)</f>
        <v>0.42322308499412614</v>
      </c>
      <c r="I105">
        <f>(B105*B4+C105*C4+D105*D4+E105*E4+F105*F4)/SUM(B4:F4)</f>
        <v>-0.5138457684727309</v>
      </c>
      <c r="K105">
        <f>(LN(H105)+LN(H125))/2-LN(K114*K115^5)</f>
        <v>-3.976582721620484</v>
      </c>
    </row>
    <row r="106" spans="1:11" ht="12.75">
      <c r="A106" t="s">
        <v>70</v>
      </c>
      <c r="B106">
        <f>B66*10000/B62</f>
        <v>2.2754190364482283</v>
      </c>
      <c r="C106">
        <f>C66*10000/C62</f>
        <v>1.4845172180150668</v>
      </c>
      <c r="D106">
        <f>D66*10000/D62</f>
        <v>2.4357435266720926</v>
      </c>
      <c r="E106">
        <f>E66*10000/E62</f>
        <v>1.8111418161612431</v>
      </c>
      <c r="F106">
        <f>F66*10000/F62</f>
        <v>12.783956977948316</v>
      </c>
      <c r="G106">
        <f>AVERAGE(C106:E106)</f>
        <v>1.9104675202828008</v>
      </c>
      <c r="H106">
        <f>STDEV(C106:E106)</f>
        <v>0.48332915202245935</v>
      </c>
      <c r="I106">
        <f>(B106*B4+C106*C4+D106*D4+E106*E4+F106*F4)/SUM(B4:F4)</f>
        <v>3.4101065478691255</v>
      </c>
      <c r="K106">
        <f>(LN(H106)+LN(H126))/2-LN(K114*K115^6)</f>
        <v>-3.644905194451723</v>
      </c>
    </row>
    <row r="107" spans="1:11" ht="12.75">
      <c r="A107" t="s">
        <v>71</v>
      </c>
      <c r="B107">
        <f>B67*10000/B62</f>
        <v>-0.24349686352113661</v>
      </c>
      <c r="C107">
        <f>C67*10000/C62</f>
        <v>-0.2568631379852232</v>
      </c>
      <c r="D107">
        <f>D67*10000/D62</f>
        <v>-0.082083898554879</v>
      </c>
      <c r="E107">
        <f>E67*10000/E62</f>
        <v>-0.21320517224420352</v>
      </c>
      <c r="F107">
        <f>F67*10000/F62</f>
        <v>-0.5986126820305199</v>
      </c>
      <c r="G107">
        <f>AVERAGE(C107:E107)</f>
        <v>-0.18405073626143523</v>
      </c>
      <c r="H107">
        <f>STDEV(C107:E107)</f>
        <v>0.09096390210994355</v>
      </c>
      <c r="I107">
        <f>(B107*B4+C107*C4+D107*D4+E107*E4+F107*F4)/SUM(B4:F4)</f>
        <v>-0.24785976464471024</v>
      </c>
      <c r="K107">
        <f>(LN(H107)+LN(H127))/2-LN(K114*K115^7)</f>
        <v>-3.579924479859802</v>
      </c>
    </row>
    <row r="108" spans="1:9" ht="12.75">
      <c r="A108" t="s">
        <v>72</v>
      </c>
      <c r="B108">
        <f>B68*10000/B62</f>
        <v>-0.03434841708032241</v>
      </c>
      <c r="C108">
        <f>C68*10000/C62</f>
        <v>0.10922846868963487</v>
      </c>
      <c r="D108">
        <f>D68*10000/D62</f>
        <v>0.10723233935132183</v>
      </c>
      <c r="E108">
        <f>E68*10000/E62</f>
        <v>-0.11116730225092698</v>
      </c>
      <c r="F108">
        <f>F68*10000/F62</f>
        <v>-0.1352467763005914</v>
      </c>
      <c r="G108">
        <f>AVERAGE(C108:E108)</f>
        <v>0.03509783526334324</v>
      </c>
      <c r="H108">
        <f>STDEV(C108:E108)</f>
        <v>0.1266732567361205</v>
      </c>
      <c r="I108">
        <f>(B108*B4+C108*C4+D108*D4+E108*E4+F108*F4)/SUM(B4:F4)</f>
        <v>0.0023431880934256335</v>
      </c>
    </row>
    <row r="109" spans="1:9" ht="12.75">
      <c r="A109" t="s">
        <v>73</v>
      </c>
      <c r="B109">
        <f>B69*10000/B62</f>
        <v>-0.019118869106360674</v>
      </c>
      <c r="C109">
        <f>C69*10000/C62</f>
        <v>-0.11625224592357024</v>
      </c>
      <c r="D109">
        <f>D69*10000/D62</f>
        <v>-0.003990101095150498</v>
      </c>
      <c r="E109">
        <f>E69*10000/E62</f>
        <v>0.03905274303582216</v>
      </c>
      <c r="F109">
        <f>F69*10000/F62</f>
        <v>0.04772816241660808</v>
      </c>
      <c r="G109">
        <f>AVERAGE(C109:E109)</f>
        <v>-0.027063201327632857</v>
      </c>
      <c r="H109">
        <f>STDEV(C109:E109)</f>
        <v>0.08018220416447082</v>
      </c>
      <c r="I109">
        <f>(B109*B4+C109*C4+D109*D4+E109*E4+F109*F4)/SUM(B4:F4)</f>
        <v>-0.01596704080072226</v>
      </c>
    </row>
    <row r="110" spans="1:11" ht="12.75">
      <c r="A110" t="s">
        <v>74</v>
      </c>
      <c r="B110">
        <f>B70*10000/B62</f>
        <v>-0.4389294864516927</v>
      </c>
      <c r="C110">
        <f>C70*10000/C62</f>
        <v>-0.15884729565614067</v>
      </c>
      <c r="D110">
        <f>D70*10000/D62</f>
        <v>-0.0661146536673701</v>
      </c>
      <c r="E110">
        <f>E70*10000/E62</f>
        <v>-0.12367583927694943</v>
      </c>
      <c r="F110">
        <f>F70*10000/F62</f>
        <v>-0.38934505658338225</v>
      </c>
      <c r="G110">
        <f>AVERAGE(C110:E110)</f>
        <v>-0.1162125962001534</v>
      </c>
      <c r="H110">
        <f>STDEV(C110:E110)</f>
        <v>0.046814642158964366</v>
      </c>
      <c r="I110">
        <f>(B110*B4+C110*C4+D110*D4+E110*E4+F110*F4)/SUM(B4:F4)</f>
        <v>-0.19943007307319657</v>
      </c>
      <c r="K110">
        <f>EXP(AVERAGE(K103:K107))</f>
        <v>0.02176428007967341</v>
      </c>
    </row>
    <row r="111" spans="1:9" ht="12.75">
      <c r="A111" t="s">
        <v>75</v>
      </c>
      <c r="B111">
        <f>B71*10000/B62</f>
        <v>-0.02173953846163047</v>
      </c>
      <c r="C111">
        <f>C71*10000/C62</f>
        <v>-0.012499147918164923</v>
      </c>
      <c r="D111">
        <f>D71*10000/D62</f>
        <v>0.0015921905982642052</v>
      </c>
      <c r="E111">
        <f>E71*10000/E62</f>
        <v>-0.04012497482263078</v>
      </c>
      <c r="F111">
        <f>F71*10000/F62</f>
        <v>-0.043594685121212395</v>
      </c>
      <c r="G111">
        <f>AVERAGE(C111:E111)</f>
        <v>-0.017010644047510497</v>
      </c>
      <c r="H111">
        <f>STDEV(C111:E111)</f>
        <v>0.02122134940766972</v>
      </c>
      <c r="I111">
        <f>(B111*B4+C111*C4+D111*D4+E111*E4+F111*F4)/SUM(B4:F4)</f>
        <v>-0.021236551769394957</v>
      </c>
    </row>
    <row r="112" spans="1:9" ht="12.75">
      <c r="A112" t="s">
        <v>76</v>
      </c>
      <c r="B112">
        <f>B72*10000/B62</f>
        <v>-0.03024818992590891</v>
      </c>
      <c r="C112">
        <f>C72*10000/C62</f>
        <v>-0.024812613887077544</v>
      </c>
      <c r="D112">
        <f>D72*10000/D62</f>
        <v>-0.028972728723529996</v>
      </c>
      <c r="E112">
        <f>E72*10000/E62</f>
        <v>-0.005870307320283638</v>
      </c>
      <c r="F112">
        <f>F72*10000/F62</f>
        <v>-0.024636801145546457</v>
      </c>
      <c r="G112">
        <f>AVERAGE(C112:E112)</f>
        <v>-0.019885216643630393</v>
      </c>
      <c r="H112">
        <f>STDEV(C112:E112)</f>
        <v>0.012314215418342402</v>
      </c>
      <c r="I112">
        <f>(B112*B4+C112*C4+D112*D4+E112*E4+F112*F4)/SUM(B4:F4)</f>
        <v>-0.02202157114319487</v>
      </c>
    </row>
    <row r="113" spans="1:9" ht="12.75">
      <c r="A113" t="s">
        <v>77</v>
      </c>
      <c r="B113">
        <f>B73*10000/B62</f>
        <v>0.018169019671699198</v>
      </c>
      <c r="C113">
        <f>C73*10000/C62</f>
        <v>0.024406638386189637</v>
      </c>
      <c r="D113">
        <f>D73*10000/D62</f>
        <v>0.01943702761402431</v>
      </c>
      <c r="E113">
        <f>E73*10000/E62</f>
        <v>0.03252041628729482</v>
      </c>
      <c r="F113">
        <f>F73*10000/F62</f>
        <v>-0.005127075285383269</v>
      </c>
      <c r="G113">
        <f>AVERAGE(C113:E113)</f>
        <v>0.025454694095836256</v>
      </c>
      <c r="H113">
        <f>STDEV(C113:E113)</f>
        <v>0.0066043607087937165</v>
      </c>
      <c r="I113">
        <f>(B113*B4+C113*C4+D113*D4+E113*E4+F113*F4)/SUM(B4:F4)</f>
        <v>0.020328365556244364</v>
      </c>
    </row>
    <row r="114" spans="1:11" ht="12.75">
      <c r="A114" t="s">
        <v>78</v>
      </c>
      <c r="B114">
        <f>B74*10000/B62</f>
        <v>-0.19829887021784887</v>
      </c>
      <c r="C114">
        <f>C74*10000/C62</f>
        <v>-0.18349820582380807</v>
      </c>
      <c r="D114">
        <f>D74*10000/D62</f>
        <v>-0.19635166271354643</v>
      </c>
      <c r="E114">
        <f>E74*10000/E62</f>
        <v>-0.18888446616059423</v>
      </c>
      <c r="F114">
        <f>F74*10000/F62</f>
        <v>-0.13148770739035795</v>
      </c>
      <c r="G114">
        <f>AVERAGE(C114:E114)</f>
        <v>-0.18957811156598292</v>
      </c>
      <c r="H114">
        <f>STDEV(C114:E114)</f>
        <v>0.006454742168778177</v>
      </c>
      <c r="I114">
        <f>(B114*B4+C114*C4+D114*D4+E114*E4+F114*F4)/SUM(B4:F4)</f>
        <v>-0.18311435030394954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0.00301017413490766</v>
      </c>
      <c r="C115">
        <f>C75*10000/C62</f>
        <v>0.004226680839528377</v>
      </c>
      <c r="D115">
        <f>D75*10000/D62</f>
        <v>-0.004267460242001035</v>
      </c>
      <c r="E115">
        <f>E75*10000/E62</f>
        <v>-0.005297864858070349</v>
      </c>
      <c r="F115">
        <f>F75*10000/F62</f>
        <v>0.0018663975721164277</v>
      </c>
      <c r="G115">
        <f>AVERAGE(C115:E115)</f>
        <v>-0.0017795480868476692</v>
      </c>
      <c r="H115">
        <f>STDEV(C115:E115)</f>
        <v>0.005226999412208835</v>
      </c>
      <c r="I115">
        <f>(B115*B4+C115*C4+D115*D4+E115*E4+F115*F4)/SUM(B4:F4)</f>
        <v>-0.0005981422164545572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98.1400065953493</v>
      </c>
      <c r="C122">
        <f>C82*10000/C62</f>
        <v>29.90586876395748</v>
      </c>
      <c r="D122">
        <f>D82*10000/D62</f>
        <v>-1.9042094195151913</v>
      </c>
      <c r="E122">
        <f>E82*10000/E62</f>
        <v>-41.40053494937976</v>
      </c>
      <c r="F122">
        <f>F82*10000/F62</f>
        <v>-82.74868312753334</v>
      </c>
      <c r="G122">
        <f>AVERAGE(C122:E122)</f>
        <v>-4.466291868312491</v>
      </c>
      <c r="H122">
        <f>STDEV(C122:E122)</f>
        <v>35.72217801993861</v>
      </c>
      <c r="I122">
        <f>(B122*B4+C122*C4+D122*D4+E122*E4+F122*F4)/SUM(B4:F4)</f>
        <v>0.021362817340898888</v>
      </c>
    </row>
    <row r="123" spans="1:9" ht="12.75">
      <c r="A123" t="s">
        <v>82</v>
      </c>
      <c r="B123">
        <f>B83*10000/B62</f>
        <v>3.8065526194364896</v>
      </c>
      <c r="C123">
        <f>C83*10000/C62</f>
        <v>0.48377292704120806</v>
      </c>
      <c r="D123">
        <f>D83*10000/D62</f>
        <v>0.017738697296552773</v>
      </c>
      <c r="E123">
        <f>E83*10000/E62</f>
        <v>0.9377060998707387</v>
      </c>
      <c r="F123">
        <f>F83*10000/F62</f>
        <v>7.081844955875917</v>
      </c>
      <c r="G123">
        <f>AVERAGE(C123:E123)</f>
        <v>0.4797392414028332</v>
      </c>
      <c r="H123">
        <f>STDEV(C123:E123)</f>
        <v>0.459996965658085</v>
      </c>
      <c r="I123">
        <f>(B123*B4+C123*C4+D123*D4+E123*E4+F123*F4)/SUM(B4:F4)</f>
        <v>1.8413657627541271</v>
      </c>
    </row>
    <row r="124" spans="1:9" ht="12.75">
      <c r="A124" t="s">
        <v>83</v>
      </c>
      <c r="B124">
        <f>B84*10000/B62</f>
        <v>2.7526424382203936</v>
      </c>
      <c r="C124">
        <f>C84*10000/C62</f>
        <v>1.8154643940023132</v>
      </c>
      <c r="D124">
        <f>D84*10000/D62</f>
        <v>0.7037352512649931</v>
      </c>
      <c r="E124">
        <f>E84*10000/E62</f>
        <v>0.23169679379722213</v>
      </c>
      <c r="F124">
        <f>F84*10000/F62</f>
        <v>3.686307485376885</v>
      </c>
      <c r="G124">
        <f>AVERAGE(C124:E124)</f>
        <v>0.9169654796881761</v>
      </c>
      <c r="H124">
        <f>STDEV(C124:E124)</f>
        <v>0.8131299407843131</v>
      </c>
      <c r="I124">
        <f>(B124*B4+C124*C4+D124*D4+E124*E4+F124*F4)/SUM(B4:F4)</f>
        <v>1.5521076287117566</v>
      </c>
    </row>
    <row r="125" spans="1:9" ht="12.75">
      <c r="A125" t="s">
        <v>84</v>
      </c>
      <c r="B125">
        <f>B85*10000/B62</f>
        <v>-0.14666268273788677</v>
      </c>
      <c r="C125">
        <f>C85*10000/C62</f>
        <v>-0.11074186559545747</v>
      </c>
      <c r="D125">
        <f>D85*10000/D62</f>
        <v>0.06620359041651272</v>
      </c>
      <c r="E125">
        <f>E85*10000/E62</f>
        <v>-0.2985762493261931</v>
      </c>
      <c r="F125">
        <f>F85*10000/F62</f>
        <v>-1.6765300822667837</v>
      </c>
      <c r="G125">
        <f>AVERAGE(C125:E125)</f>
        <v>-0.11437150816837928</v>
      </c>
      <c r="H125">
        <f>STDEV(C125:E125)</f>
        <v>0.18241700468866356</v>
      </c>
      <c r="I125">
        <f>(B125*B4+C125*C4+D125*D4+E125*E4+F125*F4)/SUM(B4:F4)</f>
        <v>-0.3269313057686734</v>
      </c>
    </row>
    <row r="126" spans="1:9" ht="12.75">
      <c r="A126" t="s">
        <v>85</v>
      </c>
      <c r="B126">
        <f>B86*10000/B62</f>
        <v>0.2372269770183183</v>
      </c>
      <c r="C126">
        <f>C86*10000/C62</f>
        <v>-0.11203628600933875</v>
      </c>
      <c r="D126">
        <f>D86*10000/D62</f>
        <v>-0.2998241810543571</v>
      </c>
      <c r="E126">
        <f>E86*10000/E62</f>
        <v>-0.23134082463788216</v>
      </c>
      <c r="F126">
        <f>F86*10000/F62</f>
        <v>1.7950915699656493</v>
      </c>
      <c r="G126">
        <f>AVERAGE(C126:E126)</f>
        <v>-0.21440043056719268</v>
      </c>
      <c r="H126">
        <f>STDEV(C126:E126)</f>
        <v>0.09503318417696209</v>
      </c>
      <c r="I126">
        <f>(B126*B4+C126*C4+D126*D4+E126*E4+F126*F4)/SUM(B4:F4)</f>
        <v>0.11857183824909137</v>
      </c>
    </row>
    <row r="127" spans="1:9" ht="12.75">
      <c r="A127" t="s">
        <v>86</v>
      </c>
      <c r="B127">
        <f>B87*10000/B62</f>
        <v>0.061783572363292995</v>
      </c>
      <c r="C127">
        <f>C87*10000/C62</f>
        <v>0.01366501445863952</v>
      </c>
      <c r="D127">
        <f>D87*10000/D62</f>
        <v>-0.29005105809696013</v>
      </c>
      <c r="E127">
        <f>E87*10000/E62</f>
        <v>0.016693241553092677</v>
      </c>
      <c r="F127">
        <f>F87*10000/F62</f>
        <v>-0.012807867354762692</v>
      </c>
      <c r="G127">
        <f>AVERAGE(C127:E127)</f>
        <v>-0.08656426736174265</v>
      </c>
      <c r="H127">
        <f>STDEV(C127:E127)</f>
        <v>0.17623123458292672</v>
      </c>
      <c r="I127">
        <f>(B127*B4+C127*C4+D127*D4+E127*E4+F127*F4)/SUM(B4:F4)</f>
        <v>-0.0551740415016701</v>
      </c>
    </row>
    <row r="128" spans="1:9" ht="12.75">
      <c r="A128" t="s">
        <v>87</v>
      </c>
      <c r="B128">
        <f>B88*10000/B62</f>
        <v>0.685663688230552</v>
      </c>
      <c r="C128">
        <f>C88*10000/C62</f>
        <v>0.4105403994375848</v>
      </c>
      <c r="D128">
        <f>D88*10000/D62</f>
        <v>0.129775492690877</v>
      </c>
      <c r="E128">
        <f>E88*10000/E62</f>
        <v>-0.0657542475701881</v>
      </c>
      <c r="F128">
        <f>F88*10000/F62</f>
        <v>0.001878333665174778</v>
      </c>
      <c r="G128">
        <f>AVERAGE(C128:E128)</f>
        <v>0.15818721485275788</v>
      </c>
      <c r="H128">
        <f>STDEV(C128:E128)</f>
        <v>0.23941505207320965</v>
      </c>
      <c r="I128">
        <f>(B128*B4+C128*C4+D128*D4+E128*E4+F128*F4)/SUM(B4:F4)</f>
        <v>0.214014531904451</v>
      </c>
    </row>
    <row r="129" spans="1:9" ht="12.75">
      <c r="A129" t="s">
        <v>88</v>
      </c>
      <c r="B129">
        <f>B89*10000/B62</f>
        <v>-0.03771330616936105</v>
      </c>
      <c r="C129">
        <f>C89*10000/C62</f>
        <v>0.08786474995201386</v>
      </c>
      <c r="D129">
        <f>D89*10000/D62</f>
        <v>0.08928533016370846</v>
      </c>
      <c r="E129">
        <f>E89*10000/E62</f>
        <v>0.06532368373269774</v>
      </c>
      <c r="F129">
        <f>F89*10000/F62</f>
        <v>-0.15881998819038476</v>
      </c>
      <c r="G129">
        <f>AVERAGE(C129:E129)</f>
        <v>0.08082458794947335</v>
      </c>
      <c r="H129">
        <f>STDEV(C129:E129)</f>
        <v>0.013442954871891271</v>
      </c>
      <c r="I129">
        <f>(B129*B4+C129*C4+D129*D4+E129*E4+F129*F4)/SUM(B4:F4)</f>
        <v>0.03172384517808003</v>
      </c>
    </row>
    <row r="130" spans="1:9" ht="12.75">
      <c r="A130" t="s">
        <v>89</v>
      </c>
      <c r="B130">
        <f>B90*10000/B62</f>
        <v>-0.041314798720641095</v>
      </c>
      <c r="C130">
        <f>C90*10000/C62</f>
        <v>-0.09642451377382331</v>
      </c>
      <c r="D130">
        <f>D90*10000/D62</f>
        <v>-0.006441800061417829</v>
      </c>
      <c r="E130">
        <f>E90*10000/E62</f>
        <v>0.040530077820491596</v>
      </c>
      <c r="F130">
        <f>F90*10000/F62</f>
        <v>0.3152055358825171</v>
      </c>
      <c r="G130">
        <f>AVERAGE(C130:E130)</f>
        <v>-0.02077874533824985</v>
      </c>
      <c r="H130">
        <f>STDEV(C130:E130)</f>
        <v>0.06959382903386302</v>
      </c>
      <c r="I130">
        <f>(B130*B4+C130*C4+D130*D4+E130*E4+F130*F4)/SUM(B4:F4)</f>
        <v>0.02093530652298353</v>
      </c>
    </row>
    <row r="131" spans="1:9" ht="12.75">
      <c r="A131" t="s">
        <v>90</v>
      </c>
      <c r="B131">
        <f>B91*10000/B62</f>
        <v>-0.005724953935488808</v>
      </c>
      <c r="C131">
        <f>C91*10000/C62</f>
        <v>0.03523646269895207</v>
      </c>
      <c r="D131">
        <f>D91*10000/D62</f>
        <v>0.017956948713191666</v>
      </c>
      <c r="E131">
        <f>E91*10000/E62</f>
        <v>0.0367865643646481</v>
      </c>
      <c r="F131">
        <f>F91*10000/F62</f>
        <v>0.01595185625147786</v>
      </c>
      <c r="G131">
        <f>AVERAGE(C131:E131)</f>
        <v>0.029993325258930614</v>
      </c>
      <c r="H131">
        <f>STDEV(C131:E131)</f>
        <v>0.010452582171722399</v>
      </c>
      <c r="I131">
        <f>(B131*B4+C131*C4+D131*D4+E131*E4+F131*F4)/SUM(B4:F4)</f>
        <v>0.022939656450144175</v>
      </c>
    </row>
    <row r="132" spans="1:9" ht="12.75">
      <c r="A132" t="s">
        <v>91</v>
      </c>
      <c r="B132">
        <f>B92*10000/B62</f>
        <v>0.07843876733129458</v>
      </c>
      <c r="C132">
        <f>C92*10000/C62</f>
        <v>0.04629900501467887</v>
      </c>
      <c r="D132">
        <f>D92*10000/D62</f>
        <v>0.02352294568035006</v>
      </c>
      <c r="E132">
        <f>E92*10000/E62</f>
        <v>-0.023527610817861346</v>
      </c>
      <c r="F132">
        <f>F92*10000/F62</f>
        <v>-0.027938965720538392</v>
      </c>
      <c r="G132">
        <f>AVERAGE(C132:E132)</f>
        <v>0.015431446625722529</v>
      </c>
      <c r="H132">
        <f>STDEV(C132:E132)</f>
        <v>0.035609596141624074</v>
      </c>
      <c r="I132">
        <f>(B132*B4+C132*C4+D132*D4+E132*E4+F132*F4)/SUM(B4:F4)</f>
        <v>0.01881235396714842</v>
      </c>
    </row>
    <row r="133" spans="1:9" ht="12.75">
      <c r="A133" t="s">
        <v>92</v>
      </c>
      <c r="B133">
        <f>B93*10000/B62</f>
        <v>0.07601482941034877</v>
      </c>
      <c r="C133">
        <f>C93*10000/C62</f>
        <v>0.06893907228335566</v>
      </c>
      <c r="D133">
        <f>D93*10000/D62</f>
        <v>0.07008005460384233</v>
      </c>
      <c r="E133">
        <f>E93*10000/E62</f>
        <v>0.0712833533234522</v>
      </c>
      <c r="F133">
        <f>F93*10000/F62</f>
        <v>0.039427638965947635</v>
      </c>
      <c r="G133">
        <f>AVERAGE(C133:E133)</f>
        <v>0.07010082673688339</v>
      </c>
      <c r="H133">
        <f>STDEV(C133:E133)</f>
        <v>0.0011722785547267922</v>
      </c>
      <c r="I133">
        <f>(B133*B4+C133*C4+D133*D4+E133*E4+F133*F4)/SUM(B4:F4)</f>
        <v>0.06687852795045915</v>
      </c>
    </row>
    <row r="134" spans="1:9" ht="12.75">
      <c r="A134" t="s">
        <v>93</v>
      </c>
      <c r="B134">
        <f>B94*10000/B62</f>
        <v>-0.016432440723450258</v>
      </c>
      <c r="C134">
        <f>C94*10000/C62</f>
        <v>-0.0054788900769986324</v>
      </c>
      <c r="D134">
        <f>D94*10000/D62</f>
        <v>0.004970288395287278</v>
      </c>
      <c r="E134">
        <f>E94*10000/E62</f>
        <v>0.011151167775888527</v>
      </c>
      <c r="F134">
        <f>F94*10000/F62</f>
        <v>-0.02445724413347134</v>
      </c>
      <c r="G134">
        <f>AVERAGE(C134:E134)</f>
        <v>0.003547522031392391</v>
      </c>
      <c r="H134">
        <f>STDEV(C134:E134)</f>
        <v>0.008405825607414569</v>
      </c>
      <c r="I134">
        <f>(B134*B4+C134*C4+D134*D4+E134*E4+F134*F4)/SUM(B4:F4)</f>
        <v>-0.0030809700602288824</v>
      </c>
    </row>
    <row r="135" spans="1:9" ht="12.75">
      <c r="A135" t="s">
        <v>94</v>
      </c>
      <c r="B135">
        <f>B95*10000/B62</f>
        <v>0.0010545206014051362</v>
      </c>
      <c r="C135">
        <f>C95*10000/C62</f>
        <v>0.0035620544937436244</v>
      </c>
      <c r="D135">
        <f>D95*10000/D62</f>
        <v>0.00794321058910334</v>
      </c>
      <c r="E135">
        <f>E95*10000/E62</f>
        <v>0.0006796682100826755</v>
      </c>
      <c r="F135">
        <f>F95*10000/F62</f>
        <v>0.0048259795935151235</v>
      </c>
      <c r="G135">
        <f>AVERAGE(C135:E135)</f>
        <v>0.004061644430976547</v>
      </c>
      <c r="H135">
        <f>STDEV(C135:E135)</f>
        <v>0.0036574519206676653</v>
      </c>
      <c r="I135">
        <f>(B135*B4+C135*C4+D135*D4+E135*E4+F135*F4)/SUM(B4:F4)</f>
        <v>0.0037260906578154736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2006-01-13T09:25:39Z</cp:lastPrinted>
  <dcterms:created xsi:type="dcterms:W3CDTF">2006-01-13T09:25:39Z</dcterms:created>
  <dcterms:modified xsi:type="dcterms:W3CDTF">2006-01-13T10:07:19Z</dcterms:modified>
  <cp:category/>
  <cp:version/>
  <cp:contentType/>
  <cp:contentStatus/>
</cp:coreProperties>
</file>