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<sst xmlns="http://schemas.openxmlformats.org/spreadsheetml/2006/main" count="204" uniqueCount="98">
  <si>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13/09/2005       07:04:37</t>
  </si>
  <si>
    <t>LISSNER</t>
  </si>
  <si>
    <t>HCMQAP672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</si>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</sst>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1004115"/>
        <c:axId val="56383852"/>
      </c:lineChart>
      <c:catAx>
        <c:axId val="510041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83852"/>
        <c:crosses val="autoZero"/>
        <c:auto val="1"/>
        <c:lblOffset val="100"/>
        <c:noMultiLvlLbl val="0"/>
      </c:catAx>
      <c:valAx>
        <c:axId val="56383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0411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-0.003756</v>
      </c>
      <c r="D4" s="12">
        <v>-0.003754</v>
      </c>
      <c r="E4" s="12">
        <v>-0.003756</v>
      </c>
      <c r="F4" s="24">
        <v>-0.002081</v>
      </c>
      <c r="G4" s="34">
        <v>-0.011703</v>
      </c>
    </row>
    <row r="5" spans="1:7" ht="12.75" thickBot="1">
      <c r="A5" s="44" t="s">
        <v>13</v>
      </c>
      <c r="B5" s="45">
        <v>2.107146</v>
      </c>
      <c r="C5" s="46">
        <v>-0.272018</v>
      </c>
      <c r="D5" s="46">
        <v>-0.531475</v>
      </c>
      <c r="E5" s="46">
        <v>-0.028123</v>
      </c>
      <c r="F5" s="47">
        <v>-0.867639</v>
      </c>
      <c r="G5" s="48">
        <v>7.228449</v>
      </c>
    </row>
    <row r="6" spans="1:7" ht="12.75" thickTop="1">
      <c r="A6" s="6" t="s">
        <v>14</v>
      </c>
      <c r="B6" s="39">
        <v>53.22446</v>
      </c>
      <c r="C6" s="40">
        <v>-73.16061</v>
      </c>
      <c r="D6" s="40">
        <v>63.1901</v>
      </c>
      <c r="E6" s="40">
        <v>-81.3757</v>
      </c>
      <c r="F6" s="41">
        <v>107.1588</v>
      </c>
      <c r="G6" s="42">
        <v>0.007454897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-5.495833</v>
      </c>
      <c r="C8" s="13">
        <v>-0.09462746</v>
      </c>
      <c r="D8" s="13">
        <v>-1.240112</v>
      </c>
      <c r="E8" s="13">
        <v>-1.332773</v>
      </c>
      <c r="F8" s="25">
        <v>-4.107726</v>
      </c>
      <c r="G8" s="35">
        <v>-1.985406</v>
      </c>
    </row>
    <row r="9" spans="1:7" ht="12">
      <c r="A9" s="20" t="s">
        <v>17</v>
      </c>
      <c r="B9" s="29">
        <v>0.3558808</v>
      </c>
      <c r="C9" s="13">
        <v>0.5876847</v>
      </c>
      <c r="D9" s="13">
        <v>0.5230695</v>
      </c>
      <c r="E9" s="13">
        <v>0.09373526</v>
      </c>
      <c r="F9" s="25">
        <v>-2.179527</v>
      </c>
      <c r="G9" s="35">
        <v>0.05076621</v>
      </c>
    </row>
    <row r="10" spans="1:7" ht="12">
      <c r="A10" s="20" t="s">
        <v>18</v>
      </c>
      <c r="B10" s="29">
        <v>0.6395832</v>
      </c>
      <c r="C10" s="13">
        <v>-0.383282</v>
      </c>
      <c r="D10" s="13">
        <v>0.3697756</v>
      </c>
      <c r="E10" s="13">
        <v>0.05711047</v>
      </c>
      <c r="F10" s="25">
        <v>-0.3634947</v>
      </c>
      <c r="G10" s="35">
        <v>0.05465136</v>
      </c>
    </row>
    <row r="11" spans="1:7" ht="12">
      <c r="A11" s="21" t="s">
        <v>19</v>
      </c>
      <c r="B11" s="31">
        <v>1.980847</v>
      </c>
      <c r="C11" s="15">
        <v>2.361059</v>
      </c>
      <c r="D11" s="15">
        <v>2.660898</v>
      </c>
      <c r="E11" s="15">
        <v>1.200559</v>
      </c>
      <c r="F11" s="27">
        <v>12.8353</v>
      </c>
      <c r="G11" s="37">
        <v>3.495354</v>
      </c>
    </row>
    <row r="12" spans="1:7" ht="12">
      <c r="A12" s="20" t="s">
        <v>20</v>
      </c>
      <c r="B12" s="29">
        <v>-0.3254719</v>
      </c>
      <c r="C12" s="13">
        <v>-0.06198064</v>
      </c>
      <c r="D12" s="13">
        <v>-0.07041346</v>
      </c>
      <c r="E12" s="13">
        <v>-0.2172123</v>
      </c>
      <c r="F12" s="25">
        <v>-0.3181017</v>
      </c>
      <c r="G12" s="35">
        <v>-0.1736774</v>
      </c>
    </row>
    <row r="13" spans="1:7" ht="12">
      <c r="A13" s="20" t="s">
        <v>21</v>
      </c>
      <c r="B13" s="29">
        <v>0.03113464</v>
      </c>
      <c r="C13" s="13">
        <v>0.112057</v>
      </c>
      <c r="D13" s="13">
        <v>-0.02759967</v>
      </c>
      <c r="E13" s="13">
        <v>-0.03494567</v>
      </c>
      <c r="F13" s="25">
        <v>-0.1941067</v>
      </c>
      <c r="G13" s="35">
        <v>-0.009445461</v>
      </c>
    </row>
    <row r="14" spans="1:7" ht="12">
      <c r="A14" s="20" t="s">
        <v>22</v>
      </c>
      <c r="B14" s="29">
        <v>-0.04489382</v>
      </c>
      <c r="C14" s="13">
        <v>-0.03126278</v>
      </c>
      <c r="D14" s="13">
        <v>0.01035661</v>
      </c>
      <c r="E14" s="13">
        <v>-0.006152329</v>
      </c>
      <c r="F14" s="25">
        <v>-0.02433381</v>
      </c>
      <c r="G14" s="35">
        <v>-0.01626295</v>
      </c>
    </row>
    <row r="15" spans="1:7" ht="12">
      <c r="A15" s="21" t="s">
        <v>23</v>
      </c>
      <c r="B15" s="31">
        <v>-0.5181528</v>
      </c>
      <c r="C15" s="15">
        <v>-0.05537429</v>
      </c>
      <c r="D15" s="15">
        <v>-0.01594477</v>
      </c>
      <c r="E15" s="15">
        <v>-0.07943111</v>
      </c>
      <c r="F15" s="27">
        <v>-0.4791775</v>
      </c>
      <c r="G15" s="37">
        <v>-0.1752174</v>
      </c>
    </row>
    <row r="16" spans="1:7" ht="12">
      <c r="A16" s="20" t="s">
        <v>24</v>
      </c>
      <c r="B16" s="29">
        <v>-0.01300331</v>
      </c>
      <c r="C16" s="13">
        <v>-0.03958961</v>
      </c>
      <c r="D16" s="13">
        <v>-0.04280813</v>
      </c>
      <c r="E16" s="13">
        <v>-0.05189159</v>
      </c>
      <c r="F16" s="25">
        <v>-0.0609821</v>
      </c>
      <c r="G16" s="35">
        <v>-0.04232712</v>
      </c>
    </row>
    <row r="17" spans="1:7" ht="12">
      <c r="A17" s="20" t="s">
        <v>25</v>
      </c>
      <c r="B17" s="29">
        <v>-0.03579317</v>
      </c>
      <c r="C17" s="13">
        <v>-0.02771964</v>
      </c>
      <c r="D17" s="13">
        <v>-0.02277848</v>
      </c>
      <c r="E17" s="13">
        <v>-0.01365972</v>
      </c>
      <c r="F17" s="25">
        <v>-0.00281421</v>
      </c>
      <c r="G17" s="35">
        <v>-0.02099562</v>
      </c>
    </row>
    <row r="18" spans="1:7" ht="12">
      <c r="A18" s="20" t="s">
        <v>26</v>
      </c>
      <c r="B18" s="29">
        <v>0.01500706</v>
      </c>
      <c r="C18" s="13">
        <v>0.05638009</v>
      </c>
      <c r="D18" s="13">
        <v>0.01979453</v>
      </c>
      <c r="E18" s="13">
        <v>0.05243184</v>
      </c>
      <c r="F18" s="25">
        <v>-0.0270593</v>
      </c>
      <c r="G18" s="35">
        <v>0.02950083</v>
      </c>
    </row>
    <row r="19" spans="1:7" ht="12">
      <c r="A19" s="21" t="s">
        <v>27</v>
      </c>
      <c r="B19" s="31">
        <v>-0.21285</v>
      </c>
      <c r="C19" s="15">
        <v>-0.2233312</v>
      </c>
      <c r="D19" s="15">
        <v>-0.2252085</v>
      </c>
      <c r="E19" s="15">
        <v>-0.1915153</v>
      </c>
      <c r="F19" s="27">
        <v>-0.1502729</v>
      </c>
      <c r="G19" s="37">
        <v>-0.2048677</v>
      </c>
    </row>
    <row r="20" spans="1:7" ht="12.75" thickBot="1">
      <c r="A20" s="44" t="s">
        <v>28</v>
      </c>
      <c r="B20" s="45">
        <v>-0.002291072</v>
      </c>
      <c r="C20" s="46">
        <v>-0.002178047</v>
      </c>
      <c r="D20" s="46">
        <v>-0.004080676</v>
      </c>
      <c r="E20" s="46">
        <v>-0.006652329</v>
      </c>
      <c r="F20" s="47">
        <v>-0.009964492</v>
      </c>
      <c r="G20" s="48">
        <v>-0.004766828</v>
      </c>
    </row>
    <row r="21" spans="1:7" ht="12.75" thickTop="1">
      <c r="A21" s="6" t="s">
        <v>29</v>
      </c>
      <c r="B21" s="39">
        <v>19.18073</v>
      </c>
      <c r="C21" s="40">
        <v>15.87275</v>
      </c>
      <c r="D21" s="40">
        <v>-5.173865</v>
      </c>
      <c r="E21" s="40">
        <v>-9.87746</v>
      </c>
      <c r="F21" s="41">
        <v>-22.26766</v>
      </c>
      <c r="G21" s="43">
        <v>0.007434131</v>
      </c>
    </row>
    <row r="22" spans="1:7" ht="12">
      <c r="A22" s="20" t="s">
        <v>30</v>
      </c>
      <c r="B22" s="29">
        <v>42.14317</v>
      </c>
      <c r="C22" s="13">
        <v>-5.440364</v>
      </c>
      <c r="D22" s="13">
        <v>-10.6295</v>
      </c>
      <c r="E22" s="13">
        <v>-0.5624688</v>
      </c>
      <c r="F22" s="25">
        <v>-17.35281</v>
      </c>
      <c r="G22" s="36">
        <v>0</v>
      </c>
    </row>
    <row r="23" spans="1:7" ht="12">
      <c r="A23" s="20" t="s">
        <v>31</v>
      </c>
      <c r="B23" s="29">
        <v>-4.082639</v>
      </c>
      <c r="C23" s="13">
        <v>-3.944811</v>
      </c>
      <c r="D23" s="13">
        <v>-2.367687</v>
      </c>
      <c r="E23" s="13">
        <v>-0.953654</v>
      </c>
      <c r="F23" s="25">
        <v>1.134808</v>
      </c>
      <c r="G23" s="35">
        <v>-2.188408</v>
      </c>
    </row>
    <row r="24" spans="1:7" ht="12">
      <c r="A24" s="20" t="s">
        <v>32</v>
      </c>
      <c r="B24" s="29">
        <v>-0.9080627</v>
      </c>
      <c r="C24" s="13">
        <v>1.581056</v>
      </c>
      <c r="D24" s="13">
        <v>-0.1973826</v>
      </c>
      <c r="E24" s="13">
        <v>-1.54642</v>
      </c>
      <c r="F24" s="25">
        <v>-1.323516</v>
      </c>
      <c r="G24" s="35">
        <v>-0.3471195</v>
      </c>
    </row>
    <row r="25" spans="1:7" ht="12">
      <c r="A25" s="20" t="s">
        <v>33</v>
      </c>
      <c r="B25" s="29">
        <v>-0.9105483</v>
      </c>
      <c r="C25" s="13">
        <v>-0.9131286</v>
      </c>
      <c r="D25" s="13">
        <v>-0.2947846</v>
      </c>
      <c r="E25" s="13">
        <v>0.4781179</v>
      </c>
      <c r="F25" s="25">
        <v>-1.58554</v>
      </c>
      <c r="G25" s="35">
        <v>-0.518872</v>
      </c>
    </row>
    <row r="26" spans="1:7" ht="12">
      <c r="A26" s="21" t="s">
        <v>34</v>
      </c>
      <c r="B26" s="31">
        <v>0.5999658</v>
      </c>
      <c r="C26" s="15">
        <v>0.01071586</v>
      </c>
      <c r="D26" s="15">
        <v>0.01158368</v>
      </c>
      <c r="E26" s="15">
        <v>-0.2801845</v>
      </c>
      <c r="F26" s="27">
        <v>1.536481</v>
      </c>
      <c r="G26" s="37">
        <v>0.2299172</v>
      </c>
    </row>
    <row r="27" spans="1:7" ht="12">
      <c r="A27" s="20" t="s">
        <v>35</v>
      </c>
      <c r="B27" s="29">
        <v>-0.1566237</v>
      </c>
      <c r="C27" s="13">
        <v>0.1314012</v>
      </c>
      <c r="D27" s="13">
        <v>-0.1545487</v>
      </c>
      <c r="E27" s="13">
        <v>-0.04344138</v>
      </c>
      <c r="F27" s="25">
        <v>0.3776844</v>
      </c>
      <c r="G27" s="35">
        <v>0.01165103</v>
      </c>
    </row>
    <row r="28" spans="1:7" ht="12">
      <c r="A28" s="20" t="s">
        <v>36</v>
      </c>
      <c r="B28" s="29">
        <v>-0.05648961</v>
      </c>
      <c r="C28" s="13">
        <v>0.2592191</v>
      </c>
      <c r="D28" s="13">
        <v>-0.04828174</v>
      </c>
      <c r="E28" s="13">
        <v>-0.337224</v>
      </c>
      <c r="F28" s="25">
        <v>-0.3447142</v>
      </c>
      <c r="G28" s="35">
        <v>-0.08452714</v>
      </c>
    </row>
    <row r="29" spans="1:7" ht="12">
      <c r="A29" s="20" t="s">
        <v>37</v>
      </c>
      <c r="B29" s="29">
        <v>0.07096538</v>
      </c>
      <c r="C29" s="13">
        <v>-0.03956255</v>
      </c>
      <c r="D29" s="13">
        <v>0.01719345</v>
      </c>
      <c r="E29" s="13">
        <v>0.1473815</v>
      </c>
      <c r="F29" s="25">
        <v>-0.02276662</v>
      </c>
      <c r="G29" s="35">
        <v>0.03732301</v>
      </c>
    </row>
    <row r="30" spans="1:7" ht="12">
      <c r="A30" s="21" t="s">
        <v>38</v>
      </c>
      <c r="B30" s="31">
        <v>-0.001907767</v>
      </c>
      <c r="C30" s="15">
        <v>0.04594802</v>
      </c>
      <c r="D30" s="15">
        <v>0.06147856</v>
      </c>
      <c r="E30" s="15">
        <v>-0.01735197</v>
      </c>
      <c r="F30" s="27">
        <v>0.2124967</v>
      </c>
      <c r="G30" s="37">
        <v>0.04970697</v>
      </c>
    </row>
    <row r="31" spans="1:7" ht="12">
      <c r="A31" s="20" t="s">
        <v>39</v>
      </c>
      <c r="B31" s="29">
        <v>0.0102838</v>
      </c>
      <c r="C31" s="13">
        <v>0.01156131</v>
      </c>
      <c r="D31" s="13">
        <v>-0.004643656</v>
      </c>
      <c r="E31" s="13">
        <v>0.01892454</v>
      </c>
      <c r="F31" s="25">
        <v>0.03072585</v>
      </c>
      <c r="G31" s="35">
        <v>0.01180054</v>
      </c>
    </row>
    <row r="32" spans="1:7" ht="12">
      <c r="A32" s="20" t="s">
        <v>40</v>
      </c>
      <c r="B32" s="29">
        <v>0.01230249</v>
      </c>
      <c r="C32" s="13">
        <v>0.03314884</v>
      </c>
      <c r="D32" s="13">
        <v>-0.005934395</v>
      </c>
      <c r="E32" s="13">
        <v>-0.03819658</v>
      </c>
      <c r="F32" s="25">
        <v>-0.03870215</v>
      </c>
      <c r="G32" s="35">
        <v>-0.006022959</v>
      </c>
    </row>
    <row r="33" spans="1:7" ht="12">
      <c r="A33" s="20" t="s">
        <v>41</v>
      </c>
      <c r="B33" s="29">
        <v>0.09391492</v>
      </c>
      <c r="C33" s="13">
        <v>0.09186988</v>
      </c>
      <c r="D33" s="13">
        <v>0.08769815</v>
      </c>
      <c r="E33" s="13">
        <v>0.07882569</v>
      </c>
      <c r="F33" s="25">
        <v>0.06317467</v>
      </c>
      <c r="G33" s="35">
        <v>0.08420174</v>
      </c>
    </row>
    <row r="34" spans="1:7" ht="12">
      <c r="A34" s="21" t="s">
        <v>42</v>
      </c>
      <c r="B34" s="31">
        <v>-0.01294548</v>
      </c>
      <c r="C34" s="15">
        <v>0.01024733</v>
      </c>
      <c r="D34" s="15">
        <v>0.01117058</v>
      </c>
      <c r="E34" s="15">
        <v>0.005076924</v>
      </c>
      <c r="F34" s="27">
        <v>-0.02849051</v>
      </c>
      <c r="G34" s="37">
        <v>0.0006708262</v>
      </c>
    </row>
    <row r="35" spans="1:7" ht="12.75" thickBot="1">
      <c r="A35" s="22" t="s">
        <v>43</v>
      </c>
      <c r="B35" s="32">
        <v>-0.0004537175</v>
      </c>
      <c r="C35" s="16">
        <v>-0.007445319</v>
      </c>
      <c r="D35" s="16">
        <v>-0.001136211</v>
      </c>
      <c r="E35" s="16">
        <v>0.005851316</v>
      </c>
      <c r="F35" s="28">
        <v>-0.0002541025</v>
      </c>
      <c r="G35" s="38">
        <v>-0.0007572733</v>
      </c>
    </row>
    <row r="36" spans="1:7" ht="12">
      <c r="A36" s="4" t="s">
        <v>44</v>
      </c>
      <c r="B36" s="3">
        <v>21.3501</v>
      </c>
      <c r="C36" s="3">
        <v>21.34094</v>
      </c>
      <c r="D36" s="3">
        <v>21.33789</v>
      </c>
      <c r="E36" s="3">
        <v>21.32263</v>
      </c>
      <c r="F36" s="3">
        <v>21.31958</v>
      </c>
      <c r="G36" s="3"/>
    </row>
    <row r="37" spans="1:6" ht="12">
      <c r="A37" s="4" t="s">
        <v>45</v>
      </c>
      <c r="B37" s="2">
        <v>-0.231425</v>
      </c>
      <c r="C37" s="2">
        <v>-0.163269</v>
      </c>
      <c r="D37" s="2">
        <v>-0.134786</v>
      </c>
      <c r="E37" s="2">
        <v>-0.1057943</v>
      </c>
      <c r="F37" s="2">
        <v>-0.07883708</v>
      </c>
    </row>
    <row r="38" spans="1:7" ht="12">
      <c r="A38" s="4" t="s">
        <v>53</v>
      </c>
      <c r="B38" s="2">
        <v>-9.061738E-05</v>
      </c>
      <c r="C38" s="2">
        <v>0.0001243877</v>
      </c>
      <c r="D38" s="2">
        <v>-0.0001074324</v>
      </c>
      <c r="E38" s="2">
        <v>0.0001383377</v>
      </c>
      <c r="F38" s="2">
        <v>-0.0001822351</v>
      </c>
      <c r="G38" s="2">
        <v>0.0002304844</v>
      </c>
    </row>
    <row r="39" spans="1:7" ht="12.75" thickBot="1">
      <c r="A39" s="4" t="s">
        <v>54</v>
      </c>
      <c r="B39" s="2">
        <v>-3.222535E-05</v>
      </c>
      <c r="C39" s="2">
        <v>-2.6916E-05</v>
      </c>
      <c r="D39" s="2">
        <v>0</v>
      </c>
      <c r="E39" s="2">
        <v>1.679946E-05</v>
      </c>
      <c r="F39" s="2">
        <v>3.75388E-05</v>
      </c>
      <c r="G39" s="2">
        <v>0.0007489522</v>
      </c>
    </row>
    <row r="40" spans="2:7" ht="12.75" thickBot="1">
      <c r="B40" s="7" t="s">
        <v>46</v>
      </c>
      <c r="C40" s="18">
        <v>-0.003755</v>
      </c>
      <c r="D40" s="17" t="s">
        <v>47</v>
      </c>
      <c r="E40" s="18">
        <v>3.116669</v>
      </c>
      <c r="F40" s="17" t="s">
        <v>48</v>
      </c>
      <c r="G40" s="8">
        <v>55.047437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0.003756</v>
      </c>
      <c r="D4">
        <v>0.003754</v>
      </c>
      <c r="E4">
        <v>0.003756</v>
      </c>
      <c r="F4">
        <v>0.002081</v>
      </c>
      <c r="G4">
        <v>0.011703</v>
      </c>
    </row>
    <row r="5" spans="1:7" ht="12.75">
      <c r="A5" t="s">
        <v>13</v>
      </c>
      <c r="B5">
        <v>2.107146</v>
      </c>
      <c r="C5">
        <v>-0.272018</v>
      </c>
      <c r="D5">
        <v>-0.531475</v>
      </c>
      <c r="E5">
        <v>-0.028123</v>
      </c>
      <c r="F5">
        <v>-0.867639</v>
      </c>
      <c r="G5">
        <v>7.228449</v>
      </c>
    </row>
    <row r="6" spans="1:7" ht="12.75">
      <c r="A6" t="s">
        <v>14</v>
      </c>
      <c r="B6" s="49">
        <v>53.22446</v>
      </c>
      <c r="C6" s="49">
        <v>-73.16061</v>
      </c>
      <c r="D6" s="49">
        <v>63.1901</v>
      </c>
      <c r="E6" s="49">
        <v>-81.3757</v>
      </c>
      <c r="F6" s="49">
        <v>107.1588</v>
      </c>
      <c r="G6" s="49">
        <v>0.007454897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-5.495833</v>
      </c>
      <c r="C8" s="49">
        <v>-0.09462746</v>
      </c>
      <c r="D8" s="49">
        <v>-1.240112</v>
      </c>
      <c r="E8" s="49">
        <v>-1.332773</v>
      </c>
      <c r="F8" s="49">
        <v>-4.107726</v>
      </c>
      <c r="G8" s="49">
        <v>-1.985406</v>
      </c>
    </row>
    <row r="9" spans="1:7" ht="12.75">
      <c r="A9" t="s">
        <v>17</v>
      </c>
      <c r="B9" s="49">
        <v>0.3558808</v>
      </c>
      <c r="C9" s="49">
        <v>0.5876847</v>
      </c>
      <c r="D9" s="49">
        <v>0.5230695</v>
      </c>
      <c r="E9" s="49">
        <v>0.09373526</v>
      </c>
      <c r="F9" s="49">
        <v>-2.179527</v>
      </c>
      <c r="G9" s="49">
        <v>0.05076621</v>
      </c>
    </row>
    <row r="10" spans="1:7" ht="12.75">
      <c r="A10" t="s">
        <v>18</v>
      </c>
      <c r="B10" s="49">
        <v>0.6395832</v>
      </c>
      <c r="C10" s="49">
        <v>-0.383282</v>
      </c>
      <c r="D10" s="49">
        <v>0.3697756</v>
      </c>
      <c r="E10" s="49">
        <v>0.05711047</v>
      </c>
      <c r="F10" s="49">
        <v>-0.3634947</v>
      </c>
      <c r="G10" s="49">
        <v>0.05465136</v>
      </c>
    </row>
    <row r="11" spans="1:7" ht="12.75">
      <c r="A11" t="s">
        <v>19</v>
      </c>
      <c r="B11" s="49">
        <v>1.980847</v>
      </c>
      <c r="C11" s="49">
        <v>2.361059</v>
      </c>
      <c r="D11" s="49">
        <v>2.660898</v>
      </c>
      <c r="E11" s="49">
        <v>1.200559</v>
      </c>
      <c r="F11" s="49">
        <v>12.8353</v>
      </c>
      <c r="G11" s="49">
        <v>3.495354</v>
      </c>
    </row>
    <row r="12" spans="1:7" ht="12.75">
      <c r="A12" t="s">
        <v>20</v>
      </c>
      <c r="B12" s="49">
        <v>-0.3254719</v>
      </c>
      <c r="C12" s="49">
        <v>-0.06198064</v>
      </c>
      <c r="D12" s="49">
        <v>-0.07041346</v>
      </c>
      <c r="E12" s="49">
        <v>-0.2172123</v>
      </c>
      <c r="F12" s="49">
        <v>-0.3181017</v>
      </c>
      <c r="G12" s="49">
        <v>-0.1736774</v>
      </c>
    </row>
    <row r="13" spans="1:7" ht="12.75">
      <c r="A13" t="s">
        <v>21</v>
      </c>
      <c r="B13" s="49">
        <v>0.03113464</v>
      </c>
      <c r="C13" s="49">
        <v>0.112057</v>
      </c>
      <c r="D13" s="49">
        <v>-0.02759967</v>
      </c>
      <c r="E13" s="49">
        <v>-0.03494567</v>
      </c>
      <c r="F13" s="49">
        <v>-0.1941067</v>
      </c>
      <c r="G13" s="49">
        <v>-0.009445461</v>
      </c>
    </row>
    <row r="14" spans="1:7" ht="12.75">
      <c r="A14" t="s">
        <v>22</v>
      </c>
      <c r="B14" s="49">
        <v>-0.04489382</v>
      </c>
      <c r="C14" s="49">
        <v>-0.03126278</v>
      </c>
      <c r="D14" s="49">
        <v>0.01035661</v>
      </c>
      <c r="E14" s="49">
        <v>-0.006152329</v>
      </c>
      <c r="F14" s="49">
        <v>-0.02433381</v>
      </c>
      <c r="G14" s="49">
        <v>-0.01626295</v>
      </c>
    </row>
    <row r="15" spans="1:7" ht="12.75">
      <c r="A15" t="s">
        <v>23</v>
      </c>
      <c r="B15" s="49">
        <v>-0.5181528</v>
      </c>
      <c r="C15" s="49">
        <v>-0.05537429</v>
      </c>
      <c r="D15" s="49">
        <v>-0.01594477</v>
      </c>
      <c r="E15" s="49">
        <v>-0.07943111</v>
      </c>
      <c r="F15" s="49">
        <v>-0.4791775</v>
      </c>
      <c r="G15" s="49">
        <v>-0.1752174</v>
      </c>
    </row>
    <row r="16" spans="1:7" ht="12.75">
      <c r="A16" t="s">
        <v>24</v>
      </c>
      <c r="B16" s="49">
        <v>-0.01300331</v>
      </c>
      <c r="C16" s="49">
        <v>-0.03958961</v>
      </c>
      <c r="D16" s="49">
        <v>-0.04280813</v>
      </c>
      <c r="E16" s="49">
        <v>-0.05189159</v>
      </c>
      <c r="F16" s="49">
        <v>-0.0609821</v>
      </c>
      <c r="G16" s="49">
        <v>-0.04232712</v>
      </c>
    </row>
    <row r="17" spans="1:7" ht="12.75">
      <c r="A17" t="s">
        <v>25</v>
      </c>
      <c r="B17" s="49">
        <v>-0.03579317</v>
      </c>
      <c r="C17" s="49">
        <v>-0.02771964</v>
      </c>
      <c r="D17" s="49">
        <v>-0.02277848</v>
      </c>
      <c r="E17" s="49">
        <v>-0.01365972</v>
      </c>
      <c r="F17" s="49">
        <v>-0.00281421</v>
      </c>
      <c r="G17" s="49">
        <v>-0.02099562</v>
      </c>
    </row>
    <row r="18" spans="1:7" ht="12.75">
      <c r="A18" t="s">
        <v>26</v>
      </c>
      <c r="B18" s="49">
        <v>0.01500706</v>
      </c>
      <c r="C18" s="49">
        <v>0.05638009</v>
      </c>
      <c r="D18" s="49">
        <v>0.01979453</v>
      </c>
      <c r="E18" s="49">
        <v>0.05243184</v>
      </c>
      <c r="F18" s="49">
        <v>-0.0270593</v>
      </c>
      <c r="G18" s="49">
        <v>0.02950083</v>
      </c>
    </row>
    <row r="19" spans="1:7" ht="12.75">
      <c r="A19" t="s">
        <v>27</v>
      </c>
      <c r="B19" s="49">
        <v>-0.21285</v>
      </c>
      <c r="C19" s="49">
        <v>-0.2233312</v>
      </c>
      <c r="D19" s="49">
        <v>-0.2252085</v>
      </c>
      <c r="E19" s="49">
        <v>-0.1915153</v>
      </c>
      <c r="F19" s="49">
        <v>-0.1502729</v>
      </c>
      <c r="G19" s="49">
        <v>-0.2048677</v>
      </c>
    </row>
    <row r="20" spans="1:7" ht="12.75">
      <c r="A20" t="s">
        <v>28</v>
      </c>
      <c r="B20" s="49">
        <v>-0.002291072</v>
      </c>
      <c r="C20" s="49">
        <v>-0.002178047</v>
      </c>
      <c r="D20" s="49">
        <v>-0.004080676</v>
      </c>
      <c r="E20" s="49">
        <v>-0.006652329</v>
      </c>
      <c r="F20" s="49">
        <v>-0.009964492</v>
      </c>
      <c r="G20" s="49">
        <v>-0.004766828</v>
      </c>
    </row>
    <row r="21" spans="1:7" ht="12.75">
      <c r="A21" t="s">
        <v>29</v>
      </c>
      <c r="B21" s="49">
        <v>19.18073</v>
      </c>
      <c r="C21" s="49">
        <v>15.87275</v>
      </c>
      <c r="D21" s="49">
        <v>-5.173865</v>
      </c>
      <c r="E21" s="49">
        <v>-9.87746</v>
      </c>
      <c r="F21" s="49">
        <v>-22.26766</v>
      </c>
      <c r="G21" s="49">
        <v>0.007434131</v>
      </c>
    </row>
    <row r="22" spans="1:7" ht="12.75">
      <c r="A22" t="s">
        <v>30</v>
      </c>
      <c r="B22" s="49">
        <v>42.14317</v>
      </c>
      <c r="C22" s="49">
        <v>-5.440364</v>
      </c>
      <c r="D22" s="49">
        <v>-10.6295</v>
      </c>
      <c r="E22" s="49">
        <v>-0.5624688</v>
      </c>
      <c r="F22" s="49">
        <v>-17.35281</v>
      </c>
      <c r="G22" s="49">
        <v>0</v>
      </c>
    </row>
    <row r="23" spans="1:7" ht="12.75">
      <c r="A23" t="s">
        <v>31</v>
      </c>
      <c r="B23" s="49">
        <v>-4.082639</v>
      </c>
      <c r="C23" s="49">
        <v>-3.944811</v>
      </c>
      <c r="D23" s="49">
        <v>-2.367687</v>
      </c>
      <c r="E23" s="49">
        <v>-0.953654</v>
      </c>
      <c r="F23" s="49">
        <v>1.134808</v>
      </c>
      <c r="G23" s="49">
        <v>-2.188408</v>
      </c>
    </row>
    <row r="24" spans="1:7" ht="12.75">
      <c r="A24" t="s">
        <v>32</v>
      </c>
      <c r="B24" s="49">
        <v>-0.9080627</v>
      </c>
      <c r="C24" s="49">
        <v>1.581056</v>
      </c>
      <c r="D24" s="49">
        <v>-0.1973826</v>
      </c>
      <c r="E24" s="49">
        <v>-1.54642</v>
      </c>
      <c r="F24" s="49">
        <v>-1.323516</v>
      </c>
      <c r="G24" s="49">
        <v>-0.3471195</v>
      </c>
    </row>
    <row r="25" spans="1:7" ht="12.75">
      <c r="A25" t="s">
        <v>33</v>
      </c>
      <c r="B25" s="49">
        <v>-0.9105483</v>
      </c>
      <c r="C25" s="49">
        <v>-0.9131286</v>
      </c>
      <c r="D25" s="49">
        <v>-0.2947846</v>
      </c>
      <c r="E25" s="49">
        <v>0.4781179</v>
      </c>
      <c r="F25" s="49">
        <v>-1.58554</v>
      </c>
      <c r="G25" s="49">
        <v>-0.518872</v>
      </c>
    </row>
    <row r="26" spans="1:7" ht="12.75">
      <c r="A26" t="s">
        <v>34</v>
      </c>
      <c r="B26" s="49">
        <v>0.5999658</v>
      </c>
      <c r="C26" s="49">
        <v>0.01071586</v>
      </c>
      <c r="D26" s="49">
        <v>0.01158368</v>
      </c>
      <c r="E26" s="49">
        <v>-0.2801845</v>
      </c>
      <c r="F26" s="49">
        <v>1.536481</v>
      </c>
      <c r="G26" s="49">
        <v>0.2299172</v>
      </c>
    </row>
    <row r="27" spans="1:7" ht="12.75">
      <c r="A27" t="s">
        <v>35</v>
      </c>
      <c r="B27" s="49">
        <v>-0.1566237</v>
      </c>
      <c r="C27" s="49">
        <v>0.1314012</v>
      </c>
      <c r="D27" s="49">
        <v>-0.1545487</v>
      </c>
      <c r="E27" s="49">
        <v>-0.04344138</v>
      </c>
      <c r="F27" s="49">
        <v>0.3776844</v>
      </c>
      <c r="G27" s="49">
        <v>0.01165103</v>
      </c>
    </row>
    <row r="28" spans="1:7" ht="12.75">
      <c r="A28" t="s">
        <v>36</v>
      </c>
      <c r="B28" s="49">
        <v>-0.05648961</v>
      </c>
      <c r="C28" s="49">
        <v>0.2592191</v>
      </c>
      <c r="D28" s="49">
        <v>-0.04828174</v>
      </c>
      <c r="E28" s="49">
        <v>-0.337224</v>
      </c>
      <c r="F28" s="49">
        <v>-0.3447142</v>
      </c>
      <c r="G28" s="49">
        <v>-0.08452714</v>
      </c>
    </row>
    <row r="29" spans="1:7" ht="12.75">
      <c r="A29" t="s">
        <v>37</v>
      </c>
      <c r="B29" s="49">
        <v>0.07096538</v>
      </c>
      <c r="C29" s="49">
        <v>-0.03956255</v>
      </c>
      <c r="D29" s="49">
        <v>0.01719345</v>
      </c>
      <c r="E29" s="49">
        <v>0.1473815</v>
      </c>
      <c r="F29" s="49">
        <v>-0.02276662</v>
      </c>
      <c r="G29" s="49">
        <v>0.03732301</v>
      </c>
    </row>
    <row r="30" spans="1:7" ht="12.75">
      <c r="A30" t="s">
        <v>38</v>
      </c>
      <c r="B30" s="49">
        <v>-0.001907767</v>
      </c>
      <c r="C30" s="49">
        <v>0.04594802</v>
      </c>
      <c r="D30" s="49">
        <v>0.06147856</v>
      </c>
      <c r="E30" s="49">
        <v>-0.01735197</v>
      </c>
      <c r="F30" s="49">
        <v>0.2124967</v>
      </c>
      <c r="G30" s="49">
        <v>0.04970697</v>
      </c>
    </row>
    <row r="31" spans="1:7" ht="12.75">
      <c r="A31" t="s">
        <v>39</v>
      </c>
      <c r="B31" s="49">
        <v>0.0102838</v>
      </c>
      <c r="C31" s="49">
        <v>0.01156131</v>
      </c>
      <c r="D31" s="49">
        <v>-0.004643656</v>
      </c>
      <c r="E31" s="49">
        <v>0.01892454</v>
      </c>
      <c r="F31" s="49">
        <v>0.03072585</v>
      </c>
      <c r="G31" s="49">
        <v>0.01180054</v>
      </c>
    </row>
    <row r="32" spans="1:7" ht="12.75">
      <c r="A32" t="s">
        <v>40</v>
      </c>
      <c r="B32" s="49">
        <v>0.01230249</v>
      </c>
      <c r="C32" s="49">
        <v>0.03314884</v>
      </c>
      <c r="D32" s="49">
        <v>-0.005934395</v>
      </c>
      <c r="E32" s="49">
        <v>-0.03819658</v>
      </c>
      <c r="F32" s="49">
        <v>-0.03870215</v>
      </c>
      <c r="G32" s="49">
        <v>-0.006022959</v>
      </c>
    </row>
    <row r="33" spans="1:7" ht="12.75">
      <c r="A33" t="s">
        <v>41</v>
      </c>
      <c r="B33" s="49">
        <v>0.09391492</v>
      </c>
      <c r="C33" s="49">
        <v>0.09186988</v>
      </c>
      <c r="D33" s="49">
        <v>0.08769815</v>
      </c>
      <c r="E33" s="49">
        <v>0.07882569</v>
      </c>
      <c r="F33" s="49">
        <v>0.06317467</v>
      </c>
      <c r="G33" s="49">
        <v>0.08420174</v>
      </c>
    </row>
    <row r="34" spans="1:7" ht="12.75">
      <c r="A34" t="s">
        <v>42</v>
      </c>
      <c r="B34" s="49">
        <v>-0.01294548</v>
      </c>
      <c r="C34" s="49">
        <v>0.01024733</v>
      </c>
      <c r="D34" s="49">
        <v>0.01117058</v>
      </c>
      <c r="E34" s="49">
        <v>0.005076924</v>
      </c>
      <c r="F34" s="49">
        <v>-0.02849051</v>
      </c>
      <c r="G34" s="49">
        <v>0.0006708262</v>
      </c>
    </row>
    <row r="35" spans="1:7" ht="12.75">
      <c r="A35" t="s">
        <v>43</v>
      </c>
      <c r="B35" s="49">
        <v>-0.0004537175</v>
      </c>
      <c r="C35" s="49">
        <v>-0.007445319</v>
      </c>
      <c r="D35" s="49">
        <v>-0.001136211</v>
      </c>
      <c r="E35" s="49">
        <v>0.005851316</v>
      </c>
      <c r="F35" s="49">
        <v>-0.0002541025</v>
      </c>
      <c r="G35" s="49">
        <v>-0.0007572733</v>
      </c>
    </row>
    <row r="36" spans="1:6" ht="12.75">
      <c r="A36" t="s">
        <v>44</v>
      </c>
      <c r="B36" s="49">
        <v>21.3501</v>
      </c>
      <c r="C36" s="49">
        <v>21.34094</v>
      </c>
      <c r="D36" s="49">
        <v>21.33789</v>
      </c>
      <c r="E36" s="49">
        <v>21.32263</v>
      </c>
      <c r="F36" s="49">
        <v>21.31958</v>
      </c>
    </row>
    <row r="37" spans="1:6" ht="12.75">
      <c r="A37" t="s">
        <v>45</v>
      </c>
      <c r="B37" s="49">
        <v>-0.231425</v>
      </c>
      <c r="C37" s="49">
        <v>-0.163269</v>
      </c>
      <c r="D37" s="49">
        <v>-0.134786</v>
      </c>
      <c r="E37" s="49">
        <v>-0.1057943</v>
      </c>
      <c r="F37" s="49">
        <v>-0.07883708</v>
      </c>
    </row>
    <row r="38" spans="1:7" ht="12.75">
      <c r="A38" t="s">
        <v>55</v>
      </c>
      <c r="B38" s="49">
        <v>-9.061738E-05</v>
      </c>
      <c r="C38" s="49">
        <v>0.0001243877</v>
      </c>
      <c r="D38" s="49">
        <v>-0.0001074324</v>
      </c>
      <c r="E38" s="49">
        <v>0.0001383377</v>
      </c>
      <c r="F38" s="49">
        <v>-0.0001822351</v>
      </c>
      <c r="G38" s="49">
        <v>0.0002304844</v>
      </c>
    </row>
    <row r="39" spans="1:7" ht="12.75">
      <c r="A39" t="s">
        <v>56</v>
      </c>
      <c r="B39" s="49">
        <v>-3.222535E-05</v>
      </c>
      <c r="C39" s="49">
        <v>-2.6916E-05</v>
      </c>
      <c r="D39" s="49">
        <v>0</v>
      </c>
      <c r="E39" s="49">
        <v>1.679946E-05</v>
      </c>
      <c r="F39" s="49">
        <v>3.75388E-05</v>
      </c>
      <c r="G39" s="49">
        <v>0.0007489522</v>
      </c>
    </row>
    <row r="40" spans="2:7" ht="12.75">
      <c r="B40" t="s">
        <v>46</v>
      </c>
      <c r="C40">
        <v>-0.003755</v>
      </c>
      <c r="D40" t="s">
        <v>47</v>
      </c>
      <c r="E40">
        <v>3.116669</v>
      </c>
      <c r="F40" t="s">
        <v>48</v>
      </c>
      <c r="G40">
        <v>55.047437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-9.06173898428371E-05</v>
      </c>
      <c r="C50">
        <f>-0.017/(C7*C7+C22*C22)*(C21*C22+C6*C7)</f>
        <v>0.00012438768028568694</v>
      </c>
      <c r="D50">
        <f>-0.017/(D7*D7+D22*D22)*(D21*D22+D6*D7)</f>
        <v>-0.00010743239786780359</v>
      </c>
      <c r="E50">
        <f>-0.017/(E7*E7+E22*E22)*(E21*E22+E6*E7)</f>
        <v>0.00013833774508261682</v>
      </c>
      <c r="F50">
        <f>-0.017/(F7*F7+F22*F22)*(F21*F22+F6*F7)</f>
        <v>-0.00018223510035406988</v>
      </c>
      <c r="G50">
        <f>(B50*B$4+C50*C$4+D50*D$4+E50*E$4+F50*F$4)/SUM(B$4:F$4)</f>
        <v>-3.402760261530918E-08</v>
      </c>
    </row>
    <row r="51" spans="1:7" ht="12.75">
      <c r="A51" t="s">
        <v>59</v>
      </c>
      <c r="B51">
        <f>-0.017/(B7*B7+B22*B22)*(B21*B7-B6*B22)</f>
        <v>-3.222535059348971E-05</v>
      </c>
      <c r="C51">
        <f>-0.017/(C7*C7+C22*C22)*(C21*C7-C6*C22)</f>
        <v>-2.6916003574213026E-05</v>
      </c>
      <c r="D51">
        <f>-0.017/(D7*D7+D22*D22)*(D21*D7-D6*D22)</f>
        <v>8.681375232686418E-06</v>
      </c>
      <c r="E51">
        <f>-0.017/(E7*E7+E22*E22)*(E21*E7-E6*E22)</f>
        <v>1.679946306654713E-05</v>
      </c>
      <c r="F51">
        <f>-0.017/(F7*F7+F22*F22)*(F21*F7-F6*F22)</f>
        <v>3.75387928928225E-05</v>
      </c>
      <c r="G51">
        <f>(B51*B$4+C51*C$4+D51*D$4+E51*E$4+F51*F$4)/SUM(B$4:F$4)</f>
        <v>-7.618879644480895E-09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10000.043112184512</v>
      </c>
      <c r="C62">
        <f>C7+(2/0.017)*(C8*C50-C23*C51)</f>
        <v>9999.98612364268</v>
      </c>
      <c r="D62">
        <f>D7+(2/0.017)*(D8*D50-D23*D51)</f>
        <v>10000.01809211589</v>
      </c>
      <c r="E62">
        <f>E7+(2/0.017)*(E8*E50-E23*E51)</f>
        <v>9999.980193889838</v>
      </c>
      <c r="F62">
        <f>F7+(2/0.017)*(F8*F50-F23*F51)</f>
        <v>10000.08305559263</v>
      </c>
    </row>
    <row r="63" spans="1:6" ht="12.75">
      <c r="A63" t="s">
        <v>67</v>
      </c>
      <c r="B63">
        <f>B8+(3/0.017)*(B9*B50-B24*B51)</f>
        <v>-5.50668799318698</v>
      </c>
      <c r="C63">
        <f>C8+(3/0.017)*(C9*C50-C24*C51)</f>
        <v>-0.07421749902598457</v>
      </c>
      <c r="D63">
        <f>D8+(3/0.017)*(D9*D50-D24*D51)</f>
        <v>-1.2497263043920313</v>
      </c>
      <c r="E63">
        <f>E8+(3/0.017)*(E9*E50-E24*E51)</f>
        <v>-1.3259001499684995</v>
      </c>
      <c r="F63">
        <f>F8+(3/0.017)*(F9*F50-F24*F51)</f>
        <v>-4.028866673896987</v>
      </c>
    </row>
    <row r="64" spans="1:6" ht="12.75">
      <c r="A64" t="s">
        <v>68</v>
      </c>
      <c r="B64">
        <f>B9+(4/0.017)*(B10*B50-B25*B51)</f>
        <v>0.33533960038326227</v>
      </c>
      <c r="C64">
        <f>C9+(4/0.017)*(C10*C50-C25*C51)</f>
        <v>0.5706839161090411</v>
      </c>
      <c r="D64">
        <f>D9+(4/0.017)*(D10*D50-D25*D51)</f>
        <v>0.5143243838457439</v>
      </c>
      <c r="E64">
        <f>E9+(4/0.017)*(E10*E50-E25*E51)</f>
        <v>0.09370429756185962</v>
      </c>
      <c r="F64">
        <f>F9+(4/0.017)*(F10*F50-F25*F51)</f>
        <v>-2.149936235102128</v>
      </c>
    </row>
    <row r="65" spans="1:6" ht="12.75">
      <c r="A65" t="s">
        <v>69</v>
      </c>
      <c r="B65">
        <f>B10+(5/0.017)*(B11*B50-B26*B51)</f>
        <v>0.5924758245385556</v>
      </c>
      <c r="C65">
        <f>C10+(5/0.017)*(C11*C50-C26*C51)</f>
        <v>-0.2968187411312634</v>
      </c>
      <c r="D65">
        <f>D10+(5/0.017)*(D11*D50-D26*D51)</f>
        <v>0.28566759561932403</v>
      </c>
      <c r="E65">
        <f>E10+(5/0.017)*(E11*E50-E26*E51)</f>
        <v>0.1073426976641795</v>
      </c>
      <c r="F65">
        <f>F10+(5/0.017)*(F11*F50-F26*F51)</f>
        <v>-1.0684122957698088</v>
      </c>
    </row>
    <row r="66" spans="1:6" ht="12.75">
      <c r="A66" t="s">
        <v>70</v>
      </c>
      <c r="B66">
        <f>B11+(6/0.017)*(B12*B50-B27*B51)</f>
        <v>1.9894750566122728</v>
      </c>
      <c r="C66">
        <f>C11+(6/0.017)*(C12*C50-C27*C51)</f>
        <v>2.359586235459988</v>
      </c>
      <c r="D66">
        <f>D11+(6/0.017)*(D12*D50-D27*D51)</f>
        <v>2.664041428978727</v>
      </c>
      <c r="E66">
        <f>E11+(6/0.017)*(E12*E50-E27*E51)</f>
        <v>1.190211164260939</v>
      </c>
      <c r="F66">
        <f>F11+(6/0.017)*(F12*F50-F27*F51)</f>
        <v>12.850755816030064</v>
      </c>
    </row>
    <row r="67" spans="1:6" ht="12.75">
      <c r="A67" t="s">
        <v>71</v>
      </c>
      <c r="B67">
        <f>B12+(7/0.017)*(B13*B50-B28*B51)</f>
        <v>-0.32738320359314416</v>
      </c>
      <c r="C67">
        <f>C12+(7/0.017)*(C13*C50-C28*C51)</f>
        <v>-0.05336831249510926</v>
      </c>
      <c r="D67">
        <f>D12+(7/0.017)*(D13*D50-D28*D51)</f>
        <v>-0.06901994503458767</v>
      </c>
      <c r="E67">
        <f>E12+(7/0.017)*(E13*E50-E28*E51)</f>
        <v>-0.2168701741991374</v>
      </c>
      <c r="F67">
        <f>F12+(7/0.017)*(F13*F50-F28*F51)</f>
        <v>-0.2982080257409184</v>
      </c>
    </row>
    <row r="68" spans="1:6" ht="12.75">
      <c r="A68" t="s">
        <v>72</v>
      </c>
      <c r="B68">
        <f>B13+(8/0.017)*(B14*B50-B29*B51)</f>
        <v>0.03412524943010559</v>
      </c>
      <c r="C68">
        <f>C13+(8/0.017)*(C14*C50-C29*C51)</f>
        <v>0.10972590803732389</v>
      </c>
      <c r="D68">
        <f>D13+(8/0.017)*(D14*D50-D29*D51)</f>
        <v>-0.028193504464506403</v>
      </c>
      <c r="E68">
        <f>E13+(8/0.017)*(E14*E50-E29*E51)</f>
        <v>-0.036511330887909976</v>
      </c>
      <c r="F68">
        <f>F13+(8/0.017)*(F14*F50-F29*F51)</f>
        <v>-0.19161770906334283</v>
      </c>
    </row>
    <row r="69" spans="1:6" ht="12.75">
      <c r="A69" t="s">
        <v>73</v>
      </c>
      <c r="B69">
        <f>B14+(9/0.017)*(B15*B50-B30*B51)</f>
        <v>-0.020068550450706636</v>
      </c>
      <c r="C69">
        <f>C14+(9/0.017)*(C15*C50-C30*C51)</f>
        <v>-0.03425456127589235</v>
      </c>
      <c r="D69">
        <f>D14+(9/0.017)*(D15*D50-D30*D51)</f>
        <v>0.010980927519872266</v>
      </c>
      <c r="E69">
        <f>E14+(9/0.017)*(E15*E50-E30*E51)</f>
        <v>-0.011815349694644834</v>
      </c>
      <c r="F69">
        <f>F14+(9/0.017)*(F15*F50-F30*F51)</f>
        <v>0.017672943629049215</v>
      </c>
    </row>
    <row r="70" spans="1:6" ht="12.75">
      <c r="A70" t="s">
        <v>74</v>
      </c>
      <c r="B70">
        <f>B15+(10/0.017)*(B16*B50-B31*B51)</f>
        <v>-0.5172647264282644</v>
      </c>
      <c r="C70">
        <f>C15+(10/0.017)*(C16*C50-C31*C51)</f>
        <v>-0.05808798146472497</v>
      </c>
      <c r="D70">
        <f>D15+(10/0.017)*(D16*D50-D31*D51)</f>
        <v>-0.013215773897456368</v>
      </c>
      <c r="E70">
        <f>E15+(10/0.017)*(E16*E50-E31*E51)</f>
        <v>-0.08384080862360768</v>
      </c>
      <c r="F70">
        <f>F15+(10/0.017)*(F16*F50-F31*F51)</f>
        <v>-0.47331887188606114</v>
      </c>
    </row>
    <row r="71" spans="1:6" ht="12.75">
      <c r="A71" t="s">
        <v>75</v>
      </c>
      <c r="B71">
        <f>B16+(11/0.017)*(B17*B50-B32*B51)</f>
        <v>-0.010648057492749278</v>
      </c>
      <c r="C71">
        <f>C16+(11/0.017)*(C17*C50-C32*C51)</f>
        <v>-0.041243328920139204</v>
      </c>
      <c r="D71">
        <f>D16+(11/0.017)*(D17*D50-D32*D51)</f>
        <v>-0.04119134648261555</v>
      </c>
      <c r="E71">
        <f>E16+(11/0.017)*(E17*E50-E32*E51)</f>
        <v>-0.05269910183006451</v>
      </c>
      <c r="F71">
        <f>F16+(11/0.017)*(F17*F50-F32*F51)</f>
        <v>-0.05971018951844893</v>
      </c>
    </row>
    <row r="72" spans="1:6" ht="12.75">
      <c r="A72" t="s">
        <v>76</v>
      </c>
      <c r="B72">
        <f>B17+(12/0.017)*(B18*B50-B33*B51)</f>
        <v>-0.03461678838832139</v>
      </c>
      <c r="C72">
        <f>C17+(12/0.017)*(C18*C50-C33*C51)</f>
        <v>-0.021023810380347688</v>
      </c>
      <c r="D72">
        <f>D17+(12/0.017)*(D18*D50-D33*D51)</f>
        <v>-0.02481700779053783</v>
      </c>
      <c r="E72">
        <f>E17+(12/0.017)*(E18*E50-E33*E51)</f>
        <v>-0.009474491824741794</v>
      </c>
      <c r="F72">
        <f>F17+(12/0.017)*(F18*F50-F33*F51)</f>
        <v>-0.0010073958368410755</v>
      </c>
    </row>
    <row r="73" spans="1:6" ht="12.75">
      <c r="A73" t="s">
        <v>77</v>
      </c>
      <c r="B73">
        <f>B18+(13/0.017)*(B19*B50-B34*B51)</f>
        <v>0.02943762496198878</v>
      </c>
      <c r="C73">
        <f>C18+(13/0.017)*(C19*C50-C34*C51)</f>
        <v>0.0353477473221962</v>
      </c>
      <c r="D73">
        <f>D18+(13/0.017)*(D19*D50-D34*D51)</f>
        <v>0.03822219301897874</v>
      </c>
      <c r="E73">
        <f>E18+(13/0.017)*(E19*E50-E34*E51)</f>
        <v>0.03210665785149076</v>
      </c>
      <c r="F73">
        <f>F18+(13/0.017)*(F19*F50-F34*F51)</f>
        <v>-0.0052999792493015375</v>
      </c>
    </row>
    <row r="74" spans="1:6" ht="12.75">
      <c r="A74" t="s">
        <v>78</v>
      </c>
      <c r="B74">
        <f>B19+(14/0.017)*(B20*B50-B35*B51)</f>
        <v>-0.2126910672572331</v>
      </c>
      <c r="C74">
        <f>C19+(14/0.017)*(C20*C50-C35*C51)</f>
        <v>-0.2237193462502222</v>
      </c>
      <c r="D74">
        <f>D19+(14/0.017)*(D20*D50-D35*D51)</f>
        <v>-0.224839344144535</v>
      </c>
      <c r="E74">
        <f>E19+(14/0.017)*(E20*E50-E35*E51)</f>
        <v>-0.19235412001448032</v>
      </c>
      <c r="F74">
        <f>F19+(14/0.017)*(F20*F50-F35*F51)</f>
        <v>-0.1487696138464672</v>
      </c>
    </row>
    <row r="75" spans="1:6" ht="12.75">
      <c r="A75" t="s">
        <v>79</v>
      </c>
      <c r="B75" s="49">
        <f>B20</f>
        <v>-0.002291072</v>
      </c>
      <c r="C75" s="49">
        <f>C20</f>
        <v>-0.002178047</v>
      </c>
      <c r="D75" s="49">
        <f>D20</f>
        <v>-0.004080676</v>
      </c>
      <c r="E75" s="49">
        <f>E20</f>
        <v>-0.006652329</v>
      </c>
      <c r="F75" s="49">
        <f>F20</f>
        <v>-0.009964492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42.20753038059751</v>
      </c>
      <c r="C82">
        <f>C22+(2/0.017)*(C8*C51+C23*C50)</f>
        <v>-5.49779210545928</v>
      </c>
      <c r="D82">
        <f>D22+(2/0.017)*(D8*D51+D23*D50)</f>
        <v>-10.600841127740251</v>
      </c>
      <c r="E82">
        <f>E22+(2/0.017)*(E8*E51+E23*E50)</f>
        <v>-0.5806236487927775</v>
      </c>
      <c r="F82">
        <f>F22+(2/0.017)*(F8*F51+F23*F50)</f>
        <v>-17.395280697098478</v>
      </c>
    </row>
    <row r="83" spans="1:6" ht="12.75">
      <c r="A83" t="s">
        <v>82</v>
      </c>
      <c r="B83">
        <f>B23+(3/0.017)*(B9*B51+B24*B50)</f>
        <v>-4.070141725622681</v>
      </c>
      <c r="C83">
        <f>C23+(3/0.017)*(C9*C51+C24*C50)</f>
        <v>-3.912897041513637</v>
      </c>
      <c r="D83">
        <f>D23+(3/0.017)*(D9*D51+D24*D50)</f>
        <v>-2.3631435443615905</v>
      </c>
      <c r="E83">
        <f>E23+(3/0.017)*(E9*E51+E24*E50)</f>
        <v>-0.9911281565374571</v>
      </c>
      <c r="F83">
        <f>F23+(3/0.017)*(F9*F51+F24*F50)</f>
        <v>1.1629328691334535</v>
      </c>
    </row>
    <row r="84" spans="1:6" ht="12.75">
      <c r="A84" t="s">
        <v>83</v>
      </c>
      <c r="B84">
        <f>B24+(4/0.017)*(B10*B51+B25*B50)</f>
        <v>-0.893497825313382</v>
      </c>
      <c r="C84">
        <f>C24+(4/0.017)*(C10*C51+C25*C50)</f>
        <v>1.5567582285471564</v>
      </c>
      <c r="D84">
        <f>D24+(4/0.017)*(D10*D51+D25*D50)</f>
        <v>-0.18917564066635456</v>
      </c>
      <c r="E84">
        <f>E24+(4/0.017)*(E10*E51+E25*E50)</f>
        <v>-1.530631487670326</v>
      </c>
      <c r="F84">
        <f>F24+(4/0.017)*(F10*F51+F25*F50)</f>
        <v>-1.258740496763658</v>
      </c>
    </row>
    <row r="85" spans="1:6" ht="12.75">
      <c r="A85" t="s">
        <v>84</v>
      </c>
      <c r="B85">
        <f>B25+(5/0.017)*(B11*B51+B26*B50)</f>
        <v>-0.9453132481876564</v>
      </c>
      <c r="C85">
        <f>C25+(5/0.017)*(C11*C51+C26*C50)</f>
        <v>-0.9314278210339004</v>
      </c>
      <c r="D85">
        <f>D25+(5/0.017)*(D11*D51+D26*D50)</f>
        <v>-0.28835642603665546</v>
      </c>
      <c r="E85">
        <f>E25+(5/0.017)*(E11*E51+E26*E50)</f>
        <v>0.47264985724782654</v>
      </c>
      <c r="F85">
        <f>F25+(5/0.017)*(F11*F51+F26*F50)</f>
        <v>-1.526180912002905</v>
      </c>
    </row>
    <row r="86" spans="1:6" ht="12.75">
      <c r="A86" t="s">
        <v>85</v>
      </c>
      <c r="B86">
        <f>B26+(6/0.017)*(B12*B51+B27*B50)</f>
        <v>0.6086768389296553</v>
      </c>
      <c r="C86">
        <f>C26+(6/0.017)*(C12*C51+C27*C50)</f>
        <v>0.017073375852656808</v>
      </c>
      <c r="D86">
        <f>D26+(6/0.017)*(D12*D51+D27*D50)</f>
        <v>0.017228004150821197</v>
      </c>
      <c r="E86">
        <f>E26+(6/0.017)*(E12*E51+E27*E50)</f>
        <v>-0.28359342914020946</v>
      </c>
      <c r="F86">
        <f>F26+(6/0.017)*(F12*F51+F27*F50)</f>
        <v>1.5079744676336513</v>
      </c>
    </row>
    <row r="87" spans="1:6" ht="12.75">
      <c r="A87" t="s">
        <v>86</v>
      </c>
      <c r="B87">
        <f>B27+(7/0.017)*(B13*B51+B28*B50)</f>
        <v>-0.15492903445571388</v>
      </c>
      <c r="C87">
        <f>C27+(7/0.017)*(C13*C51+C28*C50)</f>
        <v>0.14343606773268208</v>
      </c>
      <c r="D87">
        <f>D27+(7/0.017)*(D13*D51+D28*D50)</f>
        <v>-0.15251152705476292</v>
      </c>
      <c r="E87">
        <f>E27+(7/0.017)*(E13*E51+E28*E50)</f>
        <v>-0.06289227021656987</v>
      </c>
      <c r="F87">
        <f>F27+(7/0.017)*(F13*F51+F28*F50)</f>
        <v>0.40055072172590855</v>
      </c>
    </row>
    <row r="88" spans="1:6" ht="12.75">
      <c r="A88" t="s">
        <v>87</v>
      </c>
      <c r="B88">
        <f>B28+(8/0.017)*(B14*B51+B29*B50)</f>
        <v>-0.05883501160744661</v>
      </c>
      <c r="C88">
        <f>C28+(8/0.017)*(C14*C51+C29*C50)</f>
        <v>0.2572992766011921</v>
      </c>
      <c r="D88">
        <f>D28+(8/0.017)*(D14*D51+D29*D50)</f>
        <v>-0.04910866891462192</v>
      </c>
      <c r="E88">
        <f>E28+(8/0.017)*(E14*E51+E29*E50)</f>
        <v>-0.32767808538678356</v>
      </c>
      <c r="F88">
        <f>F28+(8/0.017)*(F14*F51+F29*F50)</f>
        <v>-0.34319165156398135</v>
      </c>
    </row>
    <row r="89" spans="1:6" ht="12.75">
      <c r="A89" t="s">
        <v>88</v>
      </c>
      <c r="B89">
        <f>B29+(9/0.017)*(B15*B51+B30*B50)</f>
        <v>0.07989683838604117</v>
      </c>
      <c r="C89">
        <f>C29+(9/0.017)*(C15*C51+C30*C50)</f>
        <v>-0.035747702948134195</v>
      </c>
      <c r="D89">
        <f>D29+(9/0.017)*(D15*D51+D30*D50)</f>
        <v>0.013623514420784903</v>
      </c>
      <c r="E89">
        <f>E29+(9/0.017)*(E15*E51+E30*E50)</f>
        <v>0.14540423578753592</v>
      </c>
      <c r="F89">
        <f>F29+(9/0.017)*(F15*F51+F30*F50)</f>
        <v>-0.05279067420160484</v>
      </c>
    </row>
    <row r="90" spans="1:6" ht="12.75">
      <c r="A90" t="s">
        <v>89</v>
      </c>
      <c r="B90">
        <f>B30+(10/0.017)*(B16*B51+B31*B50)</f>
        <v>-0.0022094463470823163</v>
      </c>
      <c r="C90">
        <f>C30+(10/0.017)*(C16*C51+C31*C50)</f>
        <v>0.04742077212719142</v>
      </c>
      <c r="D90">
        <f>D30+(10/0.017)*(D16*D51+D31*D50)</f>
        <v>0.06155341038789035</v>
      </c>
      <c r="E90">
        <f>E30+(10/0.017)*(E16*E51+E31*E50)</f>
        <v>-0.01632477744667272</v>
      </c>
      <c r="F90">
        <f>F30+(10/0.017)*(F16*F51+F31*F50)</f>
        <v>0.20785639248218618</v>
      </c>
    </row>
    <row r="91" spans="1:6" ht="12.75">
      <c r="A91" t="s">
        <v>90</v>
      </c>
      <c r="B91">
        <f>B31+(11/0.017)*(B17*B51+B32*B50)</f>
        <v>0.01030879453629897</v>
      </c>
      <c r="C91">
        <f>C31+(11/0.017)*(C17*C51+C32*C50)</f>
        <v>0.014712104214814717</v>
      </c>
      <c r="D91">
        <f>D31+(11/0.017)*(D17*D51+D32*D50)</f>
        <v>-0.004359080983589466</v>
      </c>
      <c r="E91">
        <f>E31+(11/0.017)*(E17*E51+E32*E50)</f>
        <v>0.015356978129660076</v>
      </c>
      <c r="F91">
        <f>F31+(11/0.017)*(F17*F51+F32*F50)</f>
        <v>0.035221128210060876</v>
      </c>
    </row>
    <row r="92" spans="1:6" ht="12.75">
      <c r="A92" t="s">
        <v>91</v>
      </c>
      <c r="B92">
        <f>B32+(12/0.017)*(B18*B51+B33*B50)</f>
        <v>0.005953831632299015</v>
      </c>
      <c r="C92">
        <f>C32+(12/0.017)*(C18*C51+C33*C50)</f>
        <v>0.04014410204049645</v>
      </c>
      <c r="D92">
        <f>D32+(12/0.017)*(D18*D51+D33*D50)</f>
        <v>-0.012463650623942812</v>
      </c>
      <c r="E92">
        <f>E32+(12/0.017)*(E18*E51+E33*E50)</f>
        <v>-0.029877477669101773</v>
      </c>
      <c r="F92">
        <f>F32+(12/0.017)*(F18*F51+F33*F50)</f>
        <v>-0.04754573761351294</v>
      </c>
    </row>
    <row r="93" spans="1:6" ht="12.75">
      <c r="A93" t="s">
        <v>92</v>
      </c>
      <c r="B93">
        <f>B33+(13/0.017)*(B19*B51+B34*B50)</f>
        <v>0.10005722995658413</v>
      </c>
      <c r="C93">
        <f>C33+(13/0.017)*(C19*C51+C34*C50)</f>
        <v>0.0974413932240187</v>
      </c>
      <c r="D93">
        <f>D33+(13/0.017)*(D19*D51+D34*D50)</f>
        <v>0.08528534870836238</v>
      </c>
      <c r="E93">
        <f>E33+(13/0.017)*(E19*E51+E34*E50)</f>
        <v>0.07690243635989016</v>
      </c>
      <c r="F93">
        <f>F33+(13/0.017)*(F19*F51+F34*F50)</f>
        <v>0.0628312464600178</v>
      </c>
    </row>
    <row r="94" spans="1:6" ht="12.75">
      <c r="A94" t="s">
        <v>93</v>
      </c>
      <c r="B94">
        <f>B34+(14/0.017)*(B20*B51+B35*B50)</f>
        <v>-0.012850819169638046</v>
      </c>
      <c r="C94">
        <f>C34+(14/0.017)*(C20*C51+C35*C50)</f>
        <v>0.00953293335647988</v>
      </c>
      <c r="D94">
        <f>D34+(14/0.017)*(D20*D51+D35*D50)</f>
        <v>0.01124193058218627</v>
      </c>
      <c r="E94">
        <f>E34+(14/0.017)*(E20*E51+E35*E50)</f>
        <v>0.005651502369534908</v>
      </c>
      <c r="F94">
        <f>F34+(14/0.017)*(F20*F51+F35*F50)</f>
        <v>-0.02876042061743262</v>
      </c>
    </row>
    <row r="95" spans="1:6" ht="12.75">
      <c r="A95" t="s">
        <v>94</v>
      </c>
      <c r="B95" s="49">
        <f>B35</f>
        <v>-0.0004537175</v>
      </c>
      <c r="C95" s="49">
        <f>C35</f>
        <v>-0.007445319</v>
      </c>
      <c r="D95" s="49">
        <f>D35</f>
        <v>-0.001136211</v>
      </c>
      <c r="E95" s="49">
        <f>E35</f>
        <v>0.005851316</v>
      </c>
      <c r="F95" s="49">
        <f>F35</f>
        <v>-0.0002541025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-5.506664252754449</v>
      </c>
      <c r="C103">
        <f>C63*10000/C62</f>
        <v>-0.07421760201298107</v>
      </c>
      <c r="D103">
        <f>D63*10000/D62</f>
        <v>-1.249724043376809</v>
      </c>
      <c r="E103">
        <f>E63*10000/E62</f>
        <v>-1.3259027760661442</v>
      </c>
      <c r="F103">
        <f>F63*10000/F62</f>
        <v>-4.028833212183983</v>
      </c>
      <c r="G103">
        <f>AVERAGE(C103:E103)</f>
        <v>-0.8832814738186446</v>
      </c>
      <c r="H103">
        <f>STDEV(C103:E103)</f>
        <v>0.7017043973956677</v>
      </c>
      <c r="I103">
        <f>(B103*B4+C103*C4+D103*D4+E103*E4+F103*F4)/SUM(B4:F4)</f>
        <v>-1.9721521961095445</v>
      </c>
      <c r="K103">
        <f>(LN(H103)+LN(H123))/2-LN(K114*K115^3)</f>
        <v>-3.8658422246911446</v>
      </c>
    </row>
    <row r="104" spans="1:11" ht="12.75">
      <c r="A104" t="s">
        <v>68</v>
      </c>
      <c r="B104">
        <f>B64*10000/B62</f>
        <v>0.33533815466722244</v>
      </c>
      <c r="C104">
        <f>C64*10000/C62</f>
        <v>0.5706847080115336</v>
      </c>
      <c r="D104">
        <f>D64*10000/D62</f>
        <v>0.5143234533257917</v>
      </c>
      <c r="E104">
        <f>E64*10000/E62</f>
        <v>0.09370448315399121</v>
      </c>
      <c r="F104">
        <f>F64*10000/F62</f>
        <v>-2.149918378827622</v>
      </c>
      <c r="G104">
        <f>AVERAGE(C104:E104)</f>
        <v>0.39290421483043886</v>
      </c>
      <c r="H104">
        <f>STDEV(C104:E104)</f>
        <v>0.2606424895021559</v>
      </c>
      <c r="I104">
        <f>(B104*B4+C104*C4+D104*D4+E104*E4+F104*F4)/SUM(B4:F4)</f>
        <v>0.04549882290064545</v>
      </c>
      <c r="K104">
        <f>(LN(H104)+LN(H124))/2-LN(K114*K115^4)</f>
        <v>-3.74102402782482</v>
      </c>
    </row>
    <row r="105" spans="1:11" ht="12.75">
      <c r="A105" t="s">
        <v>69</v>
      </c>
      <c r="B105">
        <f>B65*10000/B62</f>
        <v>0.592473270256861</v>
      </c>
      <c r="C105">
        <f>C65*10000/C62</f>
        <v>-0.296819153008126</v>
      </c>
      <c r="D105">
        <f>D65*10000/D62</f>
        <v>0.2856670787871345</v>
      </c>
      <c r="E105">
        <f>E65*10000/E62</f>
        <v>0.10734291026873011</v>
      </c>
      <c r="F105">
        <f>F65*10000/F62</f>
        <v>-1.06840342208187</v>
      </c>
      <c r="G105">
        <f>AVERAGE(C105:E105)</f>
        <v>0.032063612015912867</v>
      </c>
      <c r="H105">
        <f>STDEV(C105:E105)</f>
        <v>0.2984506359799522</v>
      </c>
      <c r="I105">
        <f>(B105*B4+C105*C4+D105*D4+E105*E4+F105*F4)/SUM(B4:F4)</f>
        <v>-0.03355138620709511</v>
      </c>
      <c r="K105">
        <f>(LN(H105)+LN(H125))/2-LN(K114*K115^5)</f>
        <v>-3.4767954371567056</v>
      </c>
    </row>
    <row r="106" spans="1:11" ht="12.75">
      <c r="A106" t="s">
        <v>70</v>
      </c>
      <c r="B106">
        <f>B66*10000/B62</f>
        <v>1.9894664795876777</v>
      </c>
      <c r="C106">
        <f>C66*10000/C62</f>
        <v>2.3595895097107045</v>
      </c>
      <c r="D106">
        <f>D66*10000/D62</f>
        <v>2.66403660917282</v>
      </c>
      <c r="E106">
        <f>E66*10000/E62</f>
        <v>1.1902135216109515</v>
      </c>
      <c r="F106">
        <f>F66*10000/F62</f>
        <v>12.850649084202528</v>
      </c>
      <c r="G106">
        <f>AVERAGE(C106:E106)</f>
        <v>2.0712798801648256</v>
      </c>
      <c r="H106">
        <f>STDEV(C106:E106)</f>
        <v>0.7780619867492963</v>
      </c>
      <c r="I106">
        <f>(B106*B4+C106*C4+D106*D4+E106*E4+F106*F4)/SUM(B4:F4)</f>
        <v>3.496652053858686</v>
      </c>
      <c r="K106">
        <f>(LN(H106)+LN(H126))/2-LN(K114*K115^6)</f>
        <v>-3.10548630810995</v>
      </c>
    </row>
    <row r="107" spans="1:11" ht="12.75">
      <c r="A107" t="s">
        <v>71</v>
      </c>
      <c r="B107">
        <f>B67*10000/B62</f>
        <v>-0.32738179217872115</v>
      </c>
      <c r="C107">
        <f>C67*10000/C62</f>
        <v>-0.0533683865509894</v>
      </c>
      <c r="D107">
        <f>D67*10000/D62</f>
        <v>-0.06901982016312916</v>
      </c>
      <c r="E107">
        <f>E67*10000/E62</f>
        <v>-0.21687060373544426</v>
      </c>
      <c r="F107">
        <f>F67*10000/F62</f>
        <v>-0.29820554897705887</v>
      </c>
      <c r="G107">
        <f>AVERAGE(C107:E107)</f>
        <v>-0.11308627014985427</v>
      </c>
      <c r="H107">
        <f>STDEV(C107:E107)</f>
        <v>0.09021991336108992</v>
      </c>
      <c r="I107">
        <f>(B107*B4+C107*C4+D107*D4+E107*E4+F107*F4)/SUM(B4:F4)</f>
        <v>-0.16880673096388807</v>
      </c>
      <c r="K107">
        <f>(LN(H107)+LN(H127))/2-LN(K114*K115^7)</f>
        <v>-3.6587765482863945</v>
      </c>
    </row>
    <row r="108" spans="1:9" ht="12.75">
      <c r="A108" t="s">
        <v>72</v>
      </c>
      <c r="B108">
        <f>B68*10000/B62</f>
        <v>0.03412510230933487</v>
      </c>
      <c r="C108">
        <f>C68*10000/C62</f>
        <v>0.1097260602971259</v>
      </c>
      <c r="D108">
        <f>D68*10000/D62</f>
        <v>-0.028193453456583674</v>
      </c>
      <c r="E108">
        <f>E68*10000/E62</f>
        <v>-0.036511403202797374</v>
      </c>
      <c r="F108">
        <f>F68*10000/F62</f>
        <v>-0.19161611758432248</v>
      </c>
      <c r="G108">
        <f>AVERAGE(C108:E108)</f>
        <v>0.015007067879248284</v>
      </c>
      <c r="H108">
        <f>STDEV(C108:E108)</f>
        <v>0.08213441858008494</v>
      </c>
      <c r="I108">
        <f>(B108*B4+C108*C4+D108*D4+E108*E4+F108*F4)/SUM(B4:F4)</f>
        <v>-0.00976961502553953</v>
      </c>
    </row>
    <row r="109" spans="1:9" ht="12.75">
      <c r="A109" t="s">
        <v>73</v>
      </c>
      <c r="B109">
        <f>B69*10000/B62</f>
        <v>-0.02006846393117465</v>
      </c>
      <c r="C109">
        <f>C69*10000/C62</f>
        <v>-0.034254608808811524</v>
      </c>
      <c r="D109">
        <f>D69*10000/D62</f>
        <v>0.010980907653086883</v>
      </c>
      <c r="E109">
        <f>E69*10000/E62</f>
        <v>-0.011815373096302949</v>
      </c>
      <c r="F109">
        <f>F69*10000/F62</f>
        <v>0.017672796846587662</v>
      </c>
      <c r="G109">
        <f>AVERAGE(C109:E109)</f>
        <v>-0.011696358084009198</v>
      </c>
      <c r="H109">
        <f>STDEV(C109:E109)</f>
        <v>0.02261799307683009</v>
      </c>
      <c r="I109">
        <f>(B109*B4+C109*C4+D109*D4+E109*E4+F109*F4)/SUM(B4:F4)</f>
        <v>-0.00899558934789694</v>
      </c>
    </row>
    <row r="110" spans="1:11" ht="12.75">
      <c r="A110" t="s">
        <v>74</v>
      </c>
      <c r="B110">
        <f>B70*10000/B62</f>
        <v>-0.5172624963966458</v>
      </c>
      <c r="C110">
        <f>C70*10000/C62</f>
        <v>-0.058088062069795506</v>
      </c>
      <c r="D110">
        <f>D70*10000/D62</f>
        <v>-0.013215749987368334</v>
      </c>
      <c r="E110">
        <f>E70*10000/E62</f>
        <v>-0.08384097467996574</v>
      </c>
      <c r="F110">
        <f>F70*10000/F62</f>
        <v>-0.4733149407407708</v>
      </c>
      <c r="G110">
        <f>AVERAGE(C110:E110)</f>
        <v>-0.05171492891237652</v>
      </c>
      <c r="H110">
        <f>STDEV(C110:E110)</f>
        <v>0.03574133755753432</v>
      </c>
      <c r="I110">
        <f>(B110*B4+C110*C4+D110*D4+E110*E4+F110*F4)/SUM(B4:F4)</f>
        <v>-0.17534945992328105</v>
      </c>
      <c r="K110">
        <f>EXP(AVERAGE(K103:K107))</f>
        <v>0.02816754334170784</v>
      </c>
    </row>
    <row r="111" spans="1:9" ht="12.75">
      <c r="A111" t="s">
        <v>75</v>
      </c>
      <c r="B111">
        <f>B71*10000/B62</f>
        <v>-0.010648011586845255</v>
      </c>
      <c r="C111">
        <f>C71*10000/C62</f>
        <v>-0.041243386150935535</v>
      </c>
      <c r="D111">
        <f>D71*10000/D62</f>
        <v>-0.041191271958888956</v>
      </c>
      <c r="E111">
        <f>E71*10000/E62</f>
        <v>-0.05269920620669287</v>
      </c>
      <c r="F111">
        <f>F71*10000/F62</f>
        <v>-0.059709693596050196</v>
      </c>
      <c r="G111">
        <f>AVERAGE(C111:E111)</f>
        <v>-0.04504462143883912</v>
      </c>
      <c r="H111">
        <f>STDEV(C111:E111)</f>
        <v>0.006629116075952155</v>
      </c>
      <c r="I111">
        <f>(B111*B4+C111*C4+D111*D4+E111*E4+F111*F4)/SUM(B4:F4)</f>
        <v>-0.04201965722999758</v>
      </c>
    </row>
    <row r="112" spans="1:9" ht="12.75">
      <c r="A112" t="s">
        <v>76</v>
      </c>
      <c r="B112">
        <f>B72*10000/B62</f>
        <v>-0.034616639148427976</v>
      </c>
      <c r="C112">
        <f>C72*10000/C62</f>
        <v>-0.021023839553778678</v>
      </c>
      <c r="D112">
        <f>D72*10000/D62</f>
        <v>-0.024816962891400965</v>
      </c>
      <c r="E112">
        <f>E72*10000/E62</f>
        <v>-0.009474510590061842</v>
      </c>
      <c r="F112">
        <f>F72*10000/F62</f>
        <v>-0.0010073874699247434</v>
      </c>
      <c r="G112">
        <f>AVERAGE(C112:E112)</f>
        <v>-0.018438437678413827</v>
      </c>
      <c r="H112">
        <f>STDEV(C112:E112)</f>
        <v>0.007991303885948256</v>
      </c>
      <c r="I112">
        <f>(B112*B4+C112*C4+D112*D4+E112*E4+F112*F4)/SUM(B4:F4)</f>
        <v>-0.018456119666492268</v>
      </c>
    </row>
    <row r="113" spans="1:9" ht="12.75">
      <c r="A113" t="s">
        <v>77</v>
      </c>
      <c r="B113">
        <f>B73*10000/B62</f>
        <v>0.029437498050504027</v>
      </c>
      <c r="C113">
        <f>C73*10000/C62</f>
        <v>0.035347796372061493</v>
      </c>
      <c r="D113">
        <f>D73*10000/D62</f>
        <v>0.03822212386706928</v>
      </c>
      <c r="E113">
        <f>E73*10000/E62</f>
        <v>0.03210672144241694</v>
      </c>
      <c r="F113">
        <f>F73*10000/F62</f>
        <v>-0.005299935230375392</v>
      </c>
      <c r="G113">
        <f>AVERAGE(C113:E113)</f>
        <v>0.035225547227182574</v>
      </c>
      <c r="H113">
        <f>STDEV(C113:E113)</f>
        <v>0.003059533517372939</v>
      </c>
      <c r="I113">
        <f>(B113*B4+C113*C4+D113*D4+E113*E4+F113*F4)/SUM(B4:F4)</f>
        <v>0.028983443473306017</v>
      </c>
    </row>
    <row r="114" spans="1:11" ht="12.75">
      <c r="A114" t="s">
        <v>78</v>
      </c>
      <c r="B114">
        <f>B74*10000/B62</f>
        <v>-0.21269015030353272</v>
      </c>
      <c r="C114">
        <f>C74*10000/C62</f>
        <v>-0.22371965669161176</v>
      </c>
      <c r="D114">
        <f>D74*10000/D62</f>
        <v>-0.22483893736332383</v>
      </c>
      <c r="E114">
        <f>E74*10000/E62</f>
        <v>-0.192354500993924</v>
      </c>
      <c r="F114">
        <f>F74*10000/F62</f>
        <v>-0.14876837824188527</v>
      </c>
      <c r="G114">
        <f>AVERAGE(C114:E114)</f>
        <v>-0.21363769834961988</v>
      </c>
      <c r="H114">
        <f>STDEV(C114:E114)</f>
        <v>0.01844028374420094</v>
      </c>
      <c r="I114">
        <f>(B114*B4+C114*C4+D114*D4+E114*E4+F114*F4)/SUM(B4:F4)</f>
        <v>-0.2048495317444824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-0.002291062122730703</v>
      </c>
      <c r="C115">
        <f>C75*10000/C62</f>
        <v>-0.002178050022340037</v>
      </c>
      <c r="D115">
        <f>D75*10000/D62</f>
        <v>-0.004080668617207048</v>
      </c>
      <c r="E115">
        <f>E75*10000/E62</f>
        <v>-0.006652342175702197</v>
      </c>
      <c r="F115">
        <f>F75*10000/F62</f>
        <v>-0.009964409240008536</v>
      </c>
      <c r="G115">
        <f>AVERAGE(C115:E115)</f>
        <v>-0.004303686938416427</v>
      </c>
      <c r="H115">
        <f>STDEV(C115:E115)</f>
        <v>0.002245467756861772</v>
      </c>
      <c r="I115">
        <f>(B115*B4+C115*C4+D115*D4+E115*E4+F115*F4)/SUM(B4:F4)</f>
        <v>-0.004767060877213496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42.207348415498245</v>
      </c>
      <c r="C122">
        <f>C82*10000/C62</f>
        <v>-5.497799734402639</v>
      </c>
      <c r="D122">
        <f>D82*10000/D62</f>
        <v>-10.60082194861033</v>
      </c>
      <c r="E122">
        <f>E82*10000/E62</f>
        <v>-0.5806247987846502</v>
      </c>
      <c r="F122">
        <f>F82*10000/F62</f>
        <v>-17.39513622076371</v>
      </c>
      <c r="G122">
        <f>AVERAGE(C122:E122)</f>
        <v>-5.5597488272658735</v>
      </c>
      <c r="H122">
        <f>STDEV(C122:E122)</f>
        <v>5.0103858132806085</v>
      </c>
      <c r="I122">
        <f>(B122*B4+C122*C4+D122*D4+E122*E4+F122*F4)/SUM(B4:F4)</f>
        <v>-0.2202037033457992</v>
      </c>
    </row>
    <row r="123" spans="1:9" ht="12.75">
      <c r="A123" t="s">
        <v>82</v>
      </c>
      <c r="B123">
        <f>B83*10000/B62</f>
        <v>-4.070124178428224</v>
      </c>
      <c r="C123">
        <f>C83*10000/C62</f>
        <v>-3.912902471196922</v>
      </c>
      <c r="D123">
        <f>D83*10000/D62</f>
        <v>-2.3631392689426387</v>
      </c>
      <c r="E123">
        <f>E83*10000/E62</f>
        <v>-0.9911301195806904</v>
      </c>
      <c r="F123">
        <f>F83*10000/F62</f>
        <v>1.1629232104058111</v>
      </c>
      <c r="G123">
        <f>AVERAGE(C123:E123)</f>
        <v>-2.4223906199067504</v>
      </c>
      <c r="H123">
        <f>STDEV(C123:E123)</f>
        <v>1.4617870777273154</v>
      </c>
      <c r="I123">
        <f>(B123*B4+C123*C4+D123*D4+E123*E4+F123*F4)/SUM(B4:F4)</f>
        <v>-2.1829441064243396</v>
      </c>
    </row>
    <row r="124" spans="1:9" ht="12.75">
      <c r="A124" t="s">
        <v>83</v>
      </c>
      <c r="B124">
        <f>B84*10000/B62</f>
        <v>-0.8934939732656783</v>
      </c>
      <c r="C124">
        <f>C84*10000/C62</f>
        <v>1.556760388763498</v>
      </c>
      <c r="D124">
        <f>D84*10000/D62</f>
        <v>-0.18917529840821234</v>
      </c>
      <c r="E124">
        <f>E84*10000/E62</f>
        <v>-1.5306345192619166</v>
      </c>
      <c r="F124">
        <f>F84*10000/F62</f>
        <v>-1.2587300423066956</v>
      </c>
      <c r="G124">
        <f>AVERAGE(C124:E124)</f>
        <v>-0.0543498096355437</v>
      </c>
      <c r="H124">
        <f>STDEV(C124:E124)</f>
        <v>1.5481069936675584</v>
      </c>
      <c r="I124">
        <f>(B124*B4+C124*C4+D124*D4+E124*E4+F124*F4)/SUM(B4:F4)</f>
        <v>-0.33643550342776685</v>
      </c>
    </row>
    <row r="125" spans="1:9" ht="12.75">
      <c r="A125" t="s">
        <v>84</v>
      </c>
      <c r="B125">
        <f>B85*10000/B62</f>
        <v>-0.9453091727533087</v>
      </c>
      <c r="C125">
        <f>C85*10000/C62</f>
        <v>-0.9314291135182201</v>
      </c>
      <c r="D125">
        <f>D85*10000/D62</f>
        <v>-0.28835590433981156</v>
      </c>
      <c r="E125">
        <f>E85*10000/E62</f>
        <v>0.4726507933851947</v>
      </c>
      <c r="F125">
        <f>F85*10000/F62</f>
        <v>-1.5261682363221731</v>
      </c>
      <c r="G125">
        <f>AVERAGE(C125:E125)</f>
        <v>-0.24904474149094566</v>
      </c>
      <c r="H125">
        <f>STDEV(C125:E125)</f>
        <v>0.7028649385805733</v>
      </c>
      <c r="I125">
        <f>(B125*B4+C125*C4+D125*D4+E125*E4+F125*F4)/SUM(B4:F4)</f>
        <v>-0.5201521282450321</v>
      </c>
    </row>
    <row r="126" spans="1:9" ht="12.75">
      <c r="A126" t="s">
        <v>85</v>
      </c>
      <c r="B126">
        <f>B86*10000/B62</f>
        <v>0.6086742148021497</v>
      </c>
      <c r="C126">
        <f>C86*10000/C62</f>
        <v>0.01707339954431608</v>
      </c>
      <c r="D126">
        <f>D86*10000/D62</f>
        <v>0.017227972981772824</v>
      </c>
      <c r="E126">
        <f>E86*10000/E62</f>
        <v>-0.2835939908295918</v>
      </c>
      <c r="F126">
        <f>F86*10000/F62</f>
        <v>1.507961943166366</v>
      </c>
      <c r="G126">
        <f>AVERAGE(C126:E126)</f>
        <v>-0.08309753943450097</v>
      </c>
      <c r="H126">
        <f>STDEV(C126:E126)</f>
        <v>0.17363503747733322</v>
      </c>
      <c r="I126">
        <f>(B126*B4+C126*C4+D126*D4+E126*E4+F126*F4)/SUM(B4:F4)</f>
        <v>0.22921093092126263</v>
      </c>
    </row>
    <row r="127" spans="1:9" ht="12.75">
      <c r="A127" t="s">
        <v>86</v>
      </c>
      <c r="B127">
        <f>B87*10000/B62</f>
        <v>-0.15492836652568148</v>
      </c>
      <c r="C127">
        <f>C87*10000/C62</f>
        <v>0.14343626676997112</v>
      </c>
      <c r="D127">
        <f>D87*10000/D62</f>
        <v>-0.15251125112963992</v>
      </c>
      <c r="E127">
        <f>E87*10000/E62</f>
        <v>-0.06289239478193981</v>
      </c>
      <c r="F127">
        <f>F87*10000/F62</f>
        <v>0.4005473949557821</v>
      </c>
      <c r="G127">
        <f>AVERAGE(C127:E127)</f>
        <v>-0.023989126380536203</v>
      </c>
      <c r="H127">
        <f>STDEV(C127:E127)</f>
        <v>0.151760770810407</v>
      </c>
      <c r="I127">
        <f>(B127*B4+C127*C4+D127*D4+E127*E4+F127*F4)/SUM(B4:F4)</f>
        <v>0.013673131735844156</v>
      </c>
    </row>
    <row r="128" spans="1:9" ht="12.75">
      <c r="A128" t="s">
        <v>87</v>
      </c>
      <c r="B128">
        <f>B88*10000/B62</f>
        <v>-0.058834757957952524</v>
      </c>
      <c r="C128">
        <f>C88*10000/C62</f>
        <v>0.25729963363935754</v>
      </c>
      <c r="D128">
        <f>D88*10000/D62</f>
        <v>-0.049108580066809744</v>
      </c>
      <c r="E128">
        <f>E88*10000/E62</f>
        <v>-0.3276787343908947</v>
      </c>
      <c r="F128">
        <f>F88*10000/F62</f>
        <v>-0.3431888011890547</v>
      </c>
      <c r="G128">
        <f>AVERAGE(C128:E128)</f>
        <v>-0.03982922693944896</v>
      </c>
      <c r="H128">
        <f>STDEV(C128:E128)</f>
        <v>0.29259956008456506</v>
      </c>
      <c r="I128">
        <f>(B128*B4+C128*C4+D128*D4+E128*E4+F128*F4)/SUM(B4:F4)</f>
        <v>-0.08302940733343837</v>
      </c>
    </row>
    <row r="129" spans="1:9" ht="12.75">
      <c r="A129" t="s">
        <v>88</v>
      </c>
      <c r="B129">
        <f>B89*10000/B62</f>
        <v>0.07989649393480233</v>
      </c>
      <c r="C129">
        <f>C89*10000/C62</f>
        <v>-0.03574775255299298</v>
      </c>
      <c r="D129">
        <f>D89*10000/D62</f>
        <v>0.013623489773009324</v>
      </c>
      <c r="E129">
        <f>E89*10000/E62</f>
        <v>0.1454045237773375</v>
      </c>
      <c r="F129">
        <f>F89*10000/F62</f>
        <v>-0.05279023574917332</v>
      </c>
      <c r="G129">
        <f>AVERAGE(C129:E129)</f>
        <v>0.04109342033245129</v>
      </c>
      <c r="H129">
        <f>STDEV(C129:E129)</f>
        <v>0.09364819602437906</v>
      </c>
      <c r="I129">
        <f>(B129*B4+C129*C4+D129*D4+E129*E4+F129*F4)/SUM(B4:F4)</f>
        <v>0.03419766829148066</v>
      </c>
    </row>
    <row r="130" spans="1:9" ht="12.75">
      <c r="A130" t="s">
        <v>89</v>
      </c>
      <c r="B130">
        <f>B90*10000/B62</f>
        <v>-0.002209436821717524</v>
      </c>
      <c r="C130">
        <f>C90*10000/C62</f>
        <v>0.047420837930040566</v>
      </c>
      <c r="D130">
        <f>D90*10000/D62</f>
        <v>0.06155329902494841</v>
      </c>
      <c r="E130">
        <f>E90*10000/E62</f>
        <v>-0.016324809779770806</v>
      </c>
      <c r="F130">
        <f>F90*10000/F62</f>
        <v>0.20785466613293851</v>
      </c>
      <c r="G130">
        <f>AVERAGE(C130:E130)</f>
        <v>0.03088310905840606</v>
      </c>
      <c r="H130">
        <f>STDEV(C130:E130)</f>
        <v>0.04148942413343057</v>
      </c>
      <c r="I130">
        <f>(B130*B4+C130*C4+D130*D4+E130*E4+F130*F4)/SUM(B4:F4)</f>
        <v>0.049684116055464404</v>
      </c>
    </row>
    <row r="131" spans="1:9" ht="12.75">
      <c r="A131" t="s">
        <v>90</v>
      </c>
      <c r="B131">
        <f>B91*10000/B62</f>
        <v>0.01030875009302536</v>
      </c>
      <c r="C131">
        <f>C91*10000/C62</f>
        <v>0.014712124629884546</v>
      </c>
      <c r="D131">
        <f>D91*10000/D62</f>
        <v>-0.004359073097103901</v>
      </c>
      <c r="E131">
        <f>E91*10000/E62</f>
        <v>0.015357008545920377</v>
      </c>
      <c r="F131">
        <f>F91*10000/F62</f>
        <v>0.03522083568132283</v>
      </c>
      <c r="G131">
        <f>AVERAGE(C131:E131)</f>
        <v>0.008570020026233674</v>
      </c>
      <c r="H131">
        <f>STDEV(C131:E131)</f>
        <v>0.011201564871045547</v>
      </c>
      <c r="I131">
        <f>(B131*B4+C131*C4+D131*D4+E131*E4+F131*F4)/SUM(B4:F4)</f>
        <v>0.012377012754844964</v>
      </c>
    </row>
    <row r="132" spans="1:9" ht="12.75">
      <c r="A132" t="s">
        <v>91</v>
      </c>
      <c r="B132">
        <f>B92*10000/B62</f>
        <v>0.005953805964140887</v>
      </c>
      <c r="C132">
        <f>C92*10000/C62</f>
        <v>0.040144157745964165</v>
      </c>
      <c r="D132">
        <f>D92*10000/D62</f>
        <v>-0.012463628074602459</v>
      </c>
      <c r="E132">
        <f>E92*10000/E62</f>
        <v>-0.029877536844880384</v>
      </c>
      <c r="F132">
        <f>F92*10000/F62</f>
        <v>-0.047545342722851276</v>
      </c>
      <c r="G132">
        <f>AVERAGE(C132:E132)</f>
        <v>-0.0007323357245062265</v>
      </c>
      <c r="H132">
        <f>STDEV(C132:E132)</f>
        <v>0.03645513466572229</v>
      </c>
      <c r="I132">
        <f>(B132*B4+C132*C4+D132*D4+E132*E4+F132*F4)/SUM(B4:F4)</f>
        <v>-0.006004567720566544</v>
      </c>
    </row>
    <row r="133" spans="1:9" ht="12.75">
      <c r="A133" t="s">
        <v>92</v>
      </c>
      <c r="B133">
        <f>B93*10000/B62</f>
        <v>0.10005679858986788</v>
      </c>
      <c r="C133">
        <f>C93*10000/C62</f>
        <v>0.09744152843736532</v>
      </c>
      <c r="D133">
        <f>D93*10000/D62</f>
        <v>0.08528519440940029</v>
      </c>
      <c r="E133">
        <f>E93*10000/E62</f>
        <v>0.07690258867400447</v>
      </c>
      <c r="F133">
        <f>F93*10000/F62</f>
        <v>0.06283072461571096</v>
      </c>
      <c r="G133">
        <f>AVERAGE(C133:E133)</f>
        <v>0.0865431038402567</v>
      </c>
      <c r="H133">
        <f>STDEV(C133:E133)</f>
        <v>0.010327088832431002</v>
      </c>
      <c r="I133">
        <f>(B133*B4+C133*C4+D133*D4+E133*E4+F133*F4)/SUM(B4:F4)</f>
        <v>0.08533838831431982</v>
      </c>
    </row>
    <row r="134" spans="1:9" ht="12.75">
      <c r="A134" t="s">
        <v>93</v>
      </c>
      <c r="B134">
        <f>B94*10000/B62</f>
        <v>-0.01285076376718818</v>
      </c>
      <c r="C134">
        <f>C94*10000/C62</f>
        <v>0.009532946584737191</v>
      </c>
      <c r="D134">
        <f>D94*10000/D62</f>
        <v>0.011241910243191976</v>
      </c>
      <c r="E134">
        <f>E94*10000/E62</f>
        <v>0.005651513562984929</v>
      </c>
      <c r="F134">
        <f>F94*10000/F62</f>
        <v>-0.028760181748038696</v>
      </c>
      <c r="G134">
        <f>AVERAGE(C134:E134)</f>
        <v>0.0088087901303047</v>
      </c>
      <c r="H134">
        <f>STDEV(C134:E134)</f>
        <v>0.002864687712193019</v>
      </c>
      <c r="I134">
        <f>(B134*B4+C134*C4+D134*D4+E134*E4+F134*F4)/SUM(B4:F4)</f>
        <v>0.000662670534777545</v>
      </c>
    </row>
    <row r="135" spans="1:9" ht="12.75">
      <c r="A135" t="s">
        <v>94</v>
      </c>
      <c r="B135">
        <f>B95*10000/B62</f>
        <v>-0.00045371554393317534</v>
      </c>
      <c r="C135">
        <f>C95*10000/C62</f>
        <v>-0.007445329331405016</v>
      </c>
      <c r="D135">
        <f>D95*10000/D62</f>
        <v>-0.0011362089443576102</v>
      </c>
      <c r="E135">
        <f>E95*10000/E62</f>
        <v>0.005851327589203883</v>
      </c>
      <c r="F135">
        <f>F95*10000/F62</f>
        <v>-0.0002541003895541558</v>
      </c>
      <c r="G135">
        <f>AVERAGE(C135:E135)</f>
        <v>-0.0009100702288529144</v>
      </c>
      <c r="H135">
        <f>STDEV(C135:E135)</f>
        <v>0.006651212322207263</v>
      </c>
      <c r="I135">
        <f>(B135*B4+C135*C4+D135*D4+E135*E4+F135*F4)/SUM(B4:F4)</f>
        <v>-0.000756492532887621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2005-09-13T07:48:08Z</cp:lastPrinted>
  <dcterms:created xsi:type="dcterms:W3CDTF">2005-09-13T07:48:08Z</dcterms:created>
  <dcterms:modified xsi:type="dcterms:W3CDTF">2005-09-13T08:31:23Z</dcterms:modified>
  <cp:category/>
  <cp:version/>
  <cp:contentType/>
  <cp:contentStatus/>
</cp:coreProperties>
</file>