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<sst xmlns="http://schemas.openxmlformats.org/spreadsheetml/2006/main" count="204" uniqueCount="98">
  <si>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14/09/2005       07:27:26</t>
  </si>
  <si>
    <t>LISSNER</t>
  </si>
  <si>
    <t>HCMQAP674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</si>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</sst>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89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-0.003758</v>
      </c>
      <c r="D4" s="12">
        <v>-0.003755</v>
      </c>
      <c r="E4" s="12">
        <v>-0.003756</v>
      </c>
      <c r="F4" s="24">
        <v>-0.002084</v>
      </c>
      <c r="G4" s="34">
        <v>-0.011706</v>
      </c>
    </row>
    <row r="5" spans="1:7" ht="12.75" thickBot="1">
      <c r="A5" s="44" t="s">
        <v>13</v>
      </c>
      <c r="B5" s="45">
        <v>3.253061</v>
      </c>
      <c r="C5" s="46">
        <v>0.317605</v>
      </c>
      <c r="D5" s="46">
        <v>-0.849793</v>
      </c>
      <c r="E5" s="46">
        <v>-1.050028</v>
      </c>
      <c r="F5" s="47">
        <v>-0.766149</v>
      </c>
      <c r="G5" s="48">
        <v>8.572769</v>
      </c>
    </row>
    <row r="6" spans="1:7" ht="12.75" thickTop="1">
      <c r="A6" s="6" t="s">
        <v>14</v>
      </c>
      <c r="B6" s="39">
        <v>111.4858</v>
      </c>
      <c r="C6" s="40">
        <v>-119.9385</v>
      </c>
      <c r="D6" s="40">
        <v>23.53613</v>
      </c>
      <c r="E6" s="40">
        <v>-7.589626</v>
      </c>
      <c r="F6" s="41">
        <v>66.80762</v>
      </c>
      <c r="G6" s="42">
        <v>0.007484854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-1.735018</v>
      </c>
      <c r="C8" s="13">
        <v>-2.437905</v>
      </c>
      <c r="D8" s="13">
        <v>-1.448665</v>
      </c>
      <c r="E8" s="13">
        <v>-2.036926</v>
      </c>
      <c r="F8" s="25">
        <v>-7.378323</v>
      </c>
      <c r="G8" s="35">
        <v>-2.661391</v>
      </c>
    </row>
    <row r="9" spans="1:7" ht="12">
      <c r="A9" s="20" t="s">
        <v>17</v>
      </c>
      <c r="B9" s="29">
        <v>-0.07666853</v>
      </c>
      <c r="C9" s="13">
        <v>0.8099411</v>
      </c>
      <c r="D9" s="13">
        <v>0.02686252</v>
      </c>
      <c r="E9" s="13">
        <v>-0.2958119</v>
      </c>
      <c r="F9" s="25">
        <v>-0.8135301</v>
      </c>
      <c r="G9" s="35">
        <v>0.01050566</v>
      </c>
    </row>
    <row r="10" spans="1:7" ht="12">
      <c r="A10" s="20" t="s">
        <v>18</v>
      </c>
      <c r="B10" s="29">
        <v>1.148217</v>
      </c>
      <c r="C10" s="13">
        <v>0.5617529</v>
      </c>
      <c r="D10" s="13">
        <v>0.1588301</v>
      </c>
      <c r="E10" s="13">
        <v>0.2127903</v>
      </c>
      <c r="F10" s="25">
        <v>0.3696382</v>
      </c>
      <c r="G10" s="35">
        <v>0.4400545</v>
      </c>
    </row>
    <row r="11" spans="1:7" ht="12">
      <c r="A11" s="21" t="s">
        <v>19</v>
      </c>
      <c r="B11" s="31">
        <v>2.298698</v>
      </c>
      <c r="C11" s="15">
        <v>1.310468</v>
      </c>
      <c r="D11" s="15">
        <v>1.533997</v>
      </c>
      <c r="E11" s="15">
        <v>1.520891</v>
      </c>
      <c r="F11" s="27">
        <v>12.973</v>
      </c>
      <c r="G11" s="37">
        <v>3.114921</v>
      </c>
    </row>
    <row r="12" spans="1:7" ht="12">
      <c r="A12" s="20" t="s">
        <v>20</v>
      </c>
      <c r="B12" s="29">
        <v>-0.4198293</v>
      </c>
      <c r="C12" s="13">
        <v>-0.1302579</v>
      </c>
      <c r="D12" s="13">
        <v>-0.1364036</v>
      </c>
      <c r="E12" s="13">
        <v>-0.1825102</v>
      </c>
      <c r="F12" s="25">
        <v>-0.4669471</v>
      </c>
      <c r="G12" s="35">
        <v>-0.2311289</v>
      </c>
    </row>
    <row r="13" spans="1:7" ht="12">
      <c r="A13" s="20" t="s">
        <v>21</v>
      </c>
      <c r="B13" s="29">
        <v>-0.03884219</v>
      </c>
      <c r="C13" s="13">
        <v>0.06515411</v>
      </c>
      <c r="D13" s="13">
        <v>0.04007895</v>
      </c>
      <c r="E13" s="13">
        <v>-0.03091582</v>
      </c>
      <c r="F13" s="25">
        <v>0.06348301</v>
      </c>
      <c r="G13" s="35">
        <v>0.02070929</v>
      </c>
    </row>
    <row r="14" spans="1:7" ht="12">
      <c r="A14" s="20" t="s">
        <v>22</v>
      </c>
      <c r="B14" s="29">
        <v>0.1367596</v>
      </c>
      <c r="C14" s="13">
        <v>0.06165615</v>
      </c>
      <c r="D14" s="13">
        <v>0.02583703</v>
      </c>
      <c r="E14" s="13">
        <v>-0.003116765</v>
      </c>
      <c r="F14" s="25">
        <v>-0.03495603</v>
      </c>
      <c r="G14" s="35">
        <v>0.03542257</v>
      </c>
    </row>
    <row r="15" spans="1:7" ht="12">
      <c r="A15" s="21" t="s">
        <v>23</v>
      </c>
      <c r="B15" s="31">
        <v>-0.4237945</v>
      </c>
      <c r="C15" s="15">
        <v>-0.1255459</v>
      </c>
      <c r="D15" s="15">
        <v>-0.08679787</v>
      </c>
      <c r="E15" s="15">
        <v>-0.0815074</v>
      </c>
      <c r="F15" s="27">
        <v>-0.3449195</v>
      </c>
      <c r="G15" s="37">
        <v>-0.1780585</v>
      </c>
    </row>
    <row r="16" spans="1:7" ht="12">
      <c r="A16" s="20" t="s">
        <v>24</v>
      </c>
      <c r="B16" s="29">
        <v>-0.06109767</v>
      </c>
      <c r="C16" s="13">
        <v>-0.02640372</v>
      </c>
      <c r="D16" s="13">
        <v>-0.02049652</v>
      </c>
      <c r="E16" s="13">
        <v>-0.043317</v>
      </c>
      <c r="F16" s="25">
        <v>0.005811708</v>
      </c>
      <c r="G16" s="35">
        <v>-0.02976214</v>
      </c>
    </row>
    <row r="17" spans="1:7" ht="12">
      <c r="A17" s="20" t="s">
        <v>25</v>
      </c>
      <c r="B17" s="29">
        <v>-0.009617929</v>
      </c>
      <c r="C17" s="13">
        <v>-0.02254806</v>
      </c>
      <c r="D17" s="13">
        <v>-0.02413352</v>
      </c>
      <c r="E17" s="13">
        <v>-0.01146688</v>
      </c>
      <c r="F17" s="25">
        <v>-0.04085915</v>
      </c>
      <c r="G17" s="35">
        <v>-0.02084716</v>
      </c>
    </row>
    <row r="18" spans="1:7" ht="12">
      <c r="A18" s="20" t="s">
        <v>26</v>
      </c>
      <c r="B18" s="29">
        <v>0.002356343</v>
      </c>
      <c r="C18" s="13">
        <v>0.05925266</v>
      </c>
      <c r="D18" s="13">
        <v>0.02526116</v>
      </c>
      <c r="E18" s="13">
        <v>0.03516023</v>
      </c>
      <c r="F18" s="25">
        <v>-0.02425006</v>
      </c>
      <c r="G18" s="35">
        <v>0.02589268</v>
      </c>
    </row>
    <row r="19" spans="1:7" ht="12">
      <c r="A19" s="21" t="s">
        <v>27</v>
      </c>
      <c r="B19" s="31">
        <v>-0.2109446</v>
      </c>
      <c r="C19" s="15">
        <v>-0.1940365</v>
      </c>
      <c r="D19" s="15">
        <v>-0.2027199</v>
      </c>
      <c r="E19" s="15">
        <v>-0.2039451</v>
      </c>
      <c r="F19" s="27">
        <v>-0.1445264</v>
      </c>
      <c r="G19" s="37">
        <v>-0.1943437</v>
      </c>
    </row>
    <row r="20" spans="1:7" ht="12.75" thickBot="1">
      <c r="A20" s="44" t="s">
        <v>28</v>
      </c>
      <c r="B20" s="45">
        <v>-0.004358335</v>
      </c>
      <c r="C20" s="46">
        <v>-0.00249316</v>
      </c>
      <c r="D20" s="46">
        <v>0.002207673</v>
      </c>
      <c r="E20" s="46">
        <v>0.000291027</v>
      </c>
      <c r="F20" s="47">
        <v>-0.002004153</v>
      </c>
      <c r="G20" s="48">
        <v>-0.0008963477</v>
      </c>
    </row>
    <row r="21" spans="1:7" ht="12.75" thickTop="1">
      <c r="A21" s="6" t="s">
        <v>29</v>
      </c>
      <c r="B21" s="39">
        <v>-19.46318</v>
      </c>
      <c r="C21" s="40">
        <v>56.70246</v>
      </c>
      <c r="D21" s="40">
        <v>-30.75088</v>
      </c>
      <c r="E21" s="40">
        <v>3.859857</v>
      </c>
      <c r="F21" s="41">
        <v>-32.66271</v>
      </c>
      <c r="G21" s="43">
        <v>0.005479733</v>
      </c>
    </row>
    <row r="22" spans="1:7" ht="12">
      <c r="A22" s="20" t="s">
        <v>30</v>
      </c>
      <c r="B22" s="29">
        <v>65.06213</v>
      </c>
      <c r="C22" s="13">
        <v>6.352093</v>
      </c>
      <c r="D22" s="13">
        <v>-16.99587</v>
      </c>
      <c r="E22" s="13">
        <v>-21.00059</v>
      </c>
      <c r="F22" s="25">
        <v>-15.323</v>
      </c>
      <c r="G22" s="36">
        <v>0</v>
      </c>
    </row>
    <row r="23" spans="1:7" ht="12">
      <c r="A23" s="20" t="s">
        <v>31</v>
      </c>
      <c r="B23" s="29">
        <v>-2.70552</v>
      </c>
      <c r="C23" s="13">
        <v>-2.03302</v>
      </c>
      <c r="D23" s="13">
        <v>-1.898591</v>
      </c>
      <c r="E23" s="13">
        <v>-3.151642</v>
      </c>
      <c r="F23" s="25">
        <v>3.509295</v>
      </c>
      <c r="G23" s="35">
        <v>-1.627212</v>
      </c>
    </row>
    <row r="24" spans="1:7" ht="12">
      <c r="A24" s="20" t="s">
        <v>32</v>
      </c>
      <c r="B24" s="29">
        <v>0.493584</v>
      </c>
      <c r="C24" s="13">
        <v>0.03331348</v>
      </c>
      <c r="D24" s="13">
        <v>0.2531651</v>
      </c>
      <c r="E24" s="13">
        <v>1.452726</v>
      </c>
      <c r="F24" s="25">
        <v>1.891697</v>
      </c>
      <c r="G24" s="35">
        <v>0.7424151</v>
      </c>
    </row>
    <row r="25" spans="1:7" ht="12">
      <c r="A25" s="20" t="s">
        <v>33</v>
      </c>
      <c r="B25" s="29">
        <v>-0.8036327</v>
      </c>
      <c r="C25" s="13">
        <v>0.1998976</v>
      </c>
      <c r="D25" s="13">
        <v>0.2220762</v>
      </c>
      <c r="E25" s="13">
        <v>0.0108379</v>
      </c>
      <c r="F25" s="25">
        <v>-1.74799</v>
      </c>
      <c r="G25" s="35">
        <v>-0.2454404</v>
      </c>
    </row>
    <row r="26" spans="1:7" ht="12">
      <c r="A26" s="21" t="s">
        <v>34</v>
      </c>
      <c r="B26" s="31">
        <v>0.1989488</v>
      </c>
      <c r="C26" s="15">
        <v>0.1752526</v>
      </c>
      <c r="D26" s="15">
        <v>-0.4059232</v>
      </c>
      <c r="E26" s="15">
        <v>-0.4228559</v>
      </c>
      <c r="F26" s="27">
        <v>1.096739</v>
      </c>
      <c r="G26" s="37">
        <v>0.01824134</v>
      </c>
    </row>
    <row r="27" spans="1:7" ht="12">
      <c r="A27" s="20" t="s">
        <v>35</v>
      </c>
      <c r="B27" s="29">
        <v>-0.2611337</v>
      </c>
      <c r="C27" s="13">
        <v>-0.418225</v>
      </c>
      <c r="D27" s="13">
        <v>-0.06896708</v>
      </c>
      <c r="E27" s="13">
        <v>-0.0787782</v>
      </c>
      <c r="F27" s="25">
        <v>0.2276988</v>
      </c>
      <c r="G27" s="35">
        <v>-0.1436019</v>
      </c>
    </row>
    <row r="28" spans="1:7" ht="12">
      <c r="A28" s="20" t="s">
        <v>36</v>
      </c>
      <c r="B28" s="29">
        <v>0.04912334</v>
      </c>
      <c r="C28" s="13">
        <v>0.4400627</v>
      </c>
      <c r="D28" s="13">
        <v>0.344382</v>
      </c>
      <c r="E28" s="13">
        <v>0.3957107</v>
      </c>
      <c r="F28" s="25">
        <v>0.4004976</v>
      </c>
      <c r="G28" s="35">
        <v>0.3445568</v>
      </c>
    </row>
    <row r="29" spans="1:7" ht="12">
      <c r="A29" s="20" t="s">
        <v>37</v>
      </c>
      <c r="B29" s="29">
        <v>-0.02213515</v>
      </c>
      <c r="C29" s="13">
        <v>-0.01531855</v>
      </c>
      <c r="D29" s="13">
        <v>0.04049496</v>
      </c>
      <c r="E29" s="13">
        <v>-0.08459337</v>
      </c>
      <c r="F29" s="25">
        <v>-0.1838822</v>
      </c>
      <c r="G29" s="35">
        <v>-0.04204996</v>
      </c>
    </row>
    <row r="30" spans="1:7" ht="12">
      <c r="A30" s="21" t="s">
        <v>38</v>
      </c>
      <c r="B30" s="31">
        <v>0.04432474</v>
      </c>
      <c r="C30" s="15">
        <v>0.04272351</v>
      </c>
      <c r="D30" s="15">
        <v>-0.02504186</v>
      </c>
      <c r="E30" s="15">
        <v>-0.01464203</v>
      </c>
      <c r="F30" s="27">
        <v>0.2433334</v>
      </c>
      <c r="G30" s="37">
        <v>0.03961506</v>
      </c>
    </row>
    <row r="31" spans="1:7" ht="12">
      <c r="A31" s="20" t="s">
        <v>39</v>
      </c>
      <c r="B31" s="29">
        <v>-0.05612884</v>
      </c>
      <c r="C31" s="13">
        <v>-0.05680677</v>
      </c>
      <c r="D31" s="13">
        <v>-0.02633523</v>
      </c>
      <c r="E31" s="13">
        <v>-0.0547702</v>
      </c>
      <c r="F31" s="25">
        <v>-0.05299783</v>
      </c>
      <c r="G31" s="35">
        <v>-0.04838486</v>
      </c>
    </row>
    <row r="32" spans="1:7" ht="12">
      <c r="A32" s="20" t="s">
        <v>40</v>
      </c>
      <c r="B32" s="29">
        <v>0.02058702</v>
      </c>
      <c r="C32" s="13">
        <v>0.09220851</v>
      </c>
      <c r="D32" s="13">
        <v>0.05891079</v>
      </c>
      <c r="E32" s="13">
        <v>0.06944751</v>
      </c>
      <c r="F32" s="25">
        <v>0.04382505</v>
      </c>
      <c r="G32" s="35">
        <v>0.06190147</v>
      </c>
    </row>
    <row r="33" spans="1:7" ht="12">
      <c r="A33" s="20" t="s">
        <v>41</v>
      </c>
      <c r="B33" s="29">
        <v>0.07638938</v>
      </c>
      <c r="C33" s="13">
        <v>0.03554956</v>
      </c>
      <c r="D33" s="13">
        <v>0.07831949</v>
      </c>
      <c r="E33" s="13">
        <v>0.06285418</v>
      </c>
      <c r="F33" s="25">
        <v>0.03737817</v>
      </c>
      <c r="G33" s="35">
        <v>0.05856168</v>
      </c>
    </row>
    <row r="34" spans="1:7" ht="12">
      <c r="A34" s="21" t="s">
        <v>42</v>
      </c>
      <c r="B34" s="31">
        <v>-0.008646167</v>
      </c>
      <c r="C34" s="15">
        <v>0.004732173</v>
      </c>
      <c r="D34" s="15">
        <v>-0.001642343</v>
      </c>
      <c r="E34" s="15">
        <v>0.003800199</v>
      </c>
      <c r="F34" s="27">
        <v>-0.02604949</v>
      </c>
      <c r="G34" s="37">
        <v>-0.003103802</v>
      </c>
    </row>
    <row r="35" spans="1:7" ht="12.75" thickBot="1">
      <c r="A35" s="22" t="s">
        <v>43</v>
      </c>
      <c r="B35" s="32">
        <v>-0.004678524</v>
      </c>
      <c r="C35" s="16">
        <v>-0.002385556</v>
      </c>
      <c r="D35" s="16">
        <v>-0.001870884</v>
      </c>
      <c r="E35" s="16">
        <v>-0.006957186</v>
      </c>
      <c r="F35" s="28">
        <v>-0.00147565</v>
      </c>
      <c r="G35" s="38">
        <v>-0.003572056</v>
      </c>
    </row>
    <row r="36" spans="1:7" ht="12">
      <c r="A36" s="4" t="s">
        <v>44</v>
      </c>
      <c r="B36" s="3">
        <v>20.82214</v>
      </c>
      <c r="C36" s="3">
        <v>20.81299</v>
      </c>
      <c r="D36" s="3">
        <v>20.81299</v>
      </c>
      <c r="E36" s="3">
        <v>20.80383</v>
      </c>
      <c r="F36" s="3">
        <v>20.80383</v>
      </c>
      <c r="G36" s="3"/>
    </row>
    <row r="37" spans="1:6" ht="12">
      <c r="A37" s="4" t="s">
        <v>45</v>
      </c>
      <c r="B37" s="2">
        <v>-0.08036296</v>
      </c>
      <c r="C37" s="2">
        <v>-0.02950033</v>
      </c>
      <c r="D37" s="2">
        <v>-0.001017253</v>
      </c>
      <c r="E37" s="2">
        <v>0.01525879</v>
      </c>
      <c r="F37" s="2">
        <v>0.03102621</v>
      </c>
    </row>
    <row r="38" spans="1:7" ht="12">
      <c r="A38" s="4" t="s">
        <v>53</v>
      </c>
      <c r="B38" s="2">
        <v>-0.0001893025</v>
      </c>
      <c r="C38" s="2">
        <v>0.0002038342</v>
      </c>
      <c r="D38" s="2">
        <v>-4.010015E-05</v>
      </c>
      <c r="E38" s="2">
        <v>1.291609E-05</v>
      </c>
      <c r="F38" s="2">
        <v>-0.0001136578</v>
      </c>
      <c r="G38" s="2">
        <v>0.0002203286</v>
      </c>
    </row>
    <row r="39" spans="1:7" ht="12.75" thickBot="1">
      <c r="A39" s="4" t="s">
        <v>54</v>
      </c>
      <c r="B39" s="2">
        <v>3.431905E-05</v>
      </c>
      <c r="C39" s="2">
        <v>-9.652366E-05</v>
      </c>
      <c r="D39" s="2">
        <v>5.220835E-05</v>
      </c>
      <c r="E39" s="2">
        <v>0</v>
      </c>
      <c r="F39" s="2">
        <v>5.535245E-05</v>
      </c>
      <c r="G39" s="2">
        <v>0.0007264768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3.116569</v>
      </c>
      <c r="F40" s="17" t="s">
        <v>48</v>
      </c>
      <c r="G40" s="8">
        <v>55.060329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0.003758</v>
      </c>
      <c r="D4">
        <v>0.003755</v>
      </c>
      <c r="E4">
        <v>0.003756</v>
      </c>
      <c r="F4">
        <v>0.002084</v>
      </c>
      <c r="G4">
        <v>0.011706</v>
      </c>
    </row>
    <row r="5" spans="1:7" ht="12.75">
      <c r="A5" t="s">
        <v>13</v>
      </c>
      <c r="B5">
        <v>3.253061</v>
      </c>
      <c r="C5">
        <v>0.317605</v>
      </c>
      <c r="D5">
        <v>-0.849793</v>
      </c>
      <c r="E5">
        <v>-1.050028</v>
      </c>
      <c r="F5">
        <v>-0.766149</v>
      </c>
      <c r="G5">
        <v>8.572769</v>
      </c>
    </row>
    <row r="6" spans="1:7" ht="12.75">
      <c r="A6" t="s">
        <v>14</v>
      </c>
      <c r="B6" s="49">
        <v>111.4858</v>
      </c>
      <c r="C6" s="49">
        <v>-119.9385</v>
      </c>
      <c r="D6" s="49">
        <v>23.53613</v>
      </c>
      <c r="E6" s="49">
        <v>-7.589626</v>
      </c>
      <c r="F6" s="49">
        <v>66.80762</v>
      </c>
      <c r="G6" s="49">
        <v>0.007484854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-1.735018</v>
      </c>
      <c r="C8" s="49">
        <v>-2.437905</v>
      </c>
      <c r="D8" s="49">
        <v>-1.448665</v>
      </c>
      <c r="E8" s="49">
        <v>-2.036926</v>
      </c>
      <c r="F8" s="49">
        <v>-7.378323</v>
      </c>
      <c r="G8" s="49">
        <v>-2.661391</v>
      </c>
    </row>
    <row r="9" spans="1:7" ht="12.75">
      <c r="A9" t="s">
        <v>17</v>
      </c>
      <c r="B9" s="49">
        <v>-0.07666853</v>
      </c>
      <c r="C9" s="49">
        <v>0.8099411</v>
      </c>
      <c r="D9" s="49">
        <v>0.02686252</v>
      </c>
      <c r="E9" s="49">
        <v>-0.2958119</v>
      </c>
      <c r="F9" s="49">
        <v>-0.8135301</v>
      </c>
      <c r="G9" s="49">
        <v>0.01050566</v>
      </c>
    </row>
    <row r="10" spans="1:7" ht="12.75">
      <c r="A10" t="s">
        <v>18</v>
      </c>
      <c r="B10" s="49">
        <v>1.148217</v>
      </c>
      <c r="C10" s="49">
        <v>0.5617529</v>
      </c>
      <c r="D10" s="49">
        <v>0.1588301</v>
      </c>
      <c r="E10" s="49">
        <v>0.2127903</v>
      </c>
      <c r="F10" s="49">
        <v>0.3696382</v>
      </c>
      <c r="G10" s="49">
        <v>0.4400545</v>
      </c>
    </row>
    <row r="11" spans="1:7" ht="12.75">
      <c r="A11" t="s">
        <v>19</v>
      </c>
      <c r="B11" s="49">
        <v>2.298698</v>
      </c>
      <c r="C11" s="49">
        <v>1.310468</v>
      </c>
      <c r="D11" s="49">
        <v>1.533997</v>
      </c>
      <c r="E11" s="49">
        <v>1.520891</v>
      </c>
      <c r="F11" s="49">
        <v>12.973</v>
      </c>
      <c r="G11" s="49">
        <v>3.114921</v>
      </c>
    </row>
    <row r="12" spans="1:7" ht="12.75">
      <c r="A12" t="s">
        <v>20</v>
      </c>
      <c r="B12" s="49">
        <v>-0.4198293</v>
      </c>
      <c r="C12" s="49">
        <v>-0.1302579</v>
      </c>
      <c r="D12" s="49">
        <v>-0.1364036</v>
      </c>
      <c r="E12" s="49">
        <v>-0.1825102</v>
      </c>
      <c r="F12" s="49">
        <v>-0.4669471</v>
      </c>
      <c r="G12" s="49">
        <v>-0.2311289</v>
      </c>
    </row>
    <row r="13" spans="1:7" ht="12.75">
      <c r="A13" t="s">
        <v>21</v>
      </c>
      <c r="B13" s="49">
        <v>-0.03884219</v>
      </c>
      <c r="C13" s="49">
        <v>0.06515411</v>
      </c>
      <c r="D13" s="49">
        <v>0.04007895</v>
      </c>
      <c r="E13" s="49">
        <v>-0.03091582</v>
      </c>
      <c r="F13" s="49">
        <v>0.06348301</v>
      </c>
      <c r="G13" s="49">
        <v>0.02070929</v>
      </c>
    </row>
    <row r="14" spans="1:7" ht="12.75">
      <c r="A14" t="s">
        <v>22</v>
      </c>
      <c r="B14" s="49">
        <v>0.1367596</v>
      </c>
      <c r="C14" s="49">
        <v>0.06165615</v>
      </c>
      <c r="D14" s="49">
        <v>0.02583703</v>
      </c>
      <c r="E14" s="49">
        <v>-0.003116765</v>
      </c>
      <c r="F14" s="49">
        <v>-0.03495603</v>
      </c>
      <c r="G14" s="49">
        <v>0.03542257</v>
      </c>
    </row>
    <row r="15" spans="1:7" ht="12.75">
      <c r="A15" t="s">
        <v>23</v>
      </c>
      <c r="B15" s="49">
        <v>-0.4237945</v>
      </c>
      <c r="C15" s="49">
        <v>-0.1255459</v>
      </c>
      <c r="D15" s="49">
        <v>-0.08679787</v>
      </c>
      <c r="E15" s="49">
        <v>-0.0815074</v>
      </c>
      <c r="F15" s="49">
        <v>-0.3449195</v>
      </c>
      <c r="G15" s="49">
        <v>-0.1780585</v>
      </c>
    </row>
    <row r="16" spans="1:7" ht="12.75">
      <c r="A16" t="s">
        <v>24</v>
      </c>
      <c r="B16" s="49">
        <v>-0.06109767</v>
      </c>
      <c r="C16" s="49">
        <v>-0.02640372</v>
      </c>
      <c r="D16" s="49">
        <v>-0.02049652</v>
      </c>
      <c r="E16" s="49">
        <v>-0.043317</v>
      </c>
      <c r="F16" s="49">
        <v>0.005811708</v>
      </c>
      <c r="G16" s="49">
        <v>-0.02976214</v>
      </c>
    </row>
    <row r="17" spans="1:7" ht="12.75">
      <c r="A17" t="s">
        <v>25</v>
      </c>
      <c r="B17" s="49">
        <v>-0.009617929</v>
      </c>
      <c r="C17" s="49">
        <v>-0.02254806</v>
      </c>
      <c r="D17" s="49">
        <v>-0.02413352</v>
      </c>
      <c r="E17" s="49">
        <v>-0.01146688</v>
      </c>
      <c r="F17" s="49">
        <v>-0.04085915</v>
      </c>
      <c r="G17" s="49">
        <v>-0.02084716</v>
      </c>
    </row>
    <row r="18" spans="1:7" ht="12.75">
      <c r="A18" t="s">
        <v>26</v>
      </c>
      <c r="B18" s="49">
        <v>0.002356343</v>
      </c>
      <c r="C18" s="49">
        <v>0.05925266</v>
      </c>
      <c r="D18" s="49">
        <v>0.02526116</v>
      </c>
      <c r="E18" s="49">
        <v>0.03516023</v>
      </c>
      <c r="F18" s="49">
        <v>-0.02425006</v>
      </c>
      <c r="G18" s="49">
        <v>0.02589268</v>
      </c>
    </row>
    <row r="19" spans="1:7" ht="12.75">
      <c r="A19" t="s">
        <v>27</v>
      </c>
      <c r="B19" s="49">
        <v>-0.2109446</v>
      </c>
      <c r="C19" s="49">
        <v>-0.1940365</v>
      </c>
      <c r="D19" s="49">
        <v>-0.2027199</v>
      </c>
      <c r="E19" s="49">
        <v>-0.2039451</v>
      </c>
      <c r="F19" s="49">
        <v>-0.1445264</v>
      </c>
      <c r="G19" s="49">
        <v>-0.1943437</v>
      </c>
    </row>
    <row r="20" spans="1:7" ht="12.75">
      <c r="A20" t="s">
        <v>28</v>
      </c>
      <c r="B20" s="49">
        <v>-0.004358335</v>
      </c>
      <c r="C20" s="49">
        <v>-0.00249316</v>
      </c>
      <c r="D20" s="49">
        <v>0.002207673</v>
      </c>
      <c r="E20" s="49">
        <v>0.000291027</v>
      </c>
      <c r="F20" s="49">
        <v>-0.002004153</v>
      </c>
      <c r="G20" s="49">
        <v>-0.0008963477</v>
      </c>
    </row>
    <row r="21" spans="1:7" ht="12.75">
      <c r="A21" t="s">
        <v>29</v>
      </c>
      <c r="B21" s="49">
        <v>-19.46318</v>
      </c>
      <c r="C21" s="49">
        <v>56.70246</v>
      </c>
      <c r="D21" s="49">
        <v>-30.75088</v>
      </c>
      <c r="E21" s="49">
        <v>3.859857</v>
      </c>
      <c r="F21" s="49">
        <v>-32.66271</v>
      </c>
      <c r="G21" s="49">
        <v>0.005479733</v>
      </c>
    </row>
    <row r="22" spans="1:7" ht="12.75">
      <c r="A22" t="s">
        <v>30</v>
      </c>
      <c r="B22" s="49">
        <v>65.06213</v>
      </c>
      <c r="C22" s="49">
        <v>6.352093</v>
      </c>
      <c r="D22" s="49">
        <v>-16.99587</v>
      </c>
      <c r="E22" s="49">
        <v>-21.00059</v>
      </c>
      <c r="F22" s="49">
        <v>-15.323</v>
      </c>
      <c r="G22" s="49">
        <v>0</v>
      </c>
    </row>
    <row r="23" spans="1:7" ht="12.75">
      <c r="A23" t="s">
        <v>31</v>
      </c>
      <c r="B23" s="49">
        <v>-2.70552</v>
      </c>
      <c r="C23" s="49">
        <v>-2.03302</v>
      </c>
      <c r="D23" s="49">
        <v>-1.898591</v>
      </c>
      <c r="E23" s="49">
        <v>-3.151642</v>
      </c>
      <c r="F23" s="49">
        <v>3.509295</v>
      </c>
      <c r="G23" s="49">
        <v>-1.627212</v>
      </c>
    </row>
    <row r="24" spans="1:7" ht="12.75">
      <c r="A24" t="s">
        <v>32</v>
      </c>
      <c r="B24" s="49">
        <v>0.493584</v>
      </c>
      <c r="C24" s="49">
        <v>0.03331348</v>
      </c>
      <c r="D24" s="49">
        <v>0.2531651</v>
      </c>
      <c r="E24" s="49">
        <v>1.452726</v>
      </c>
      <c r="F24" s="49">
        <v>1.891697</v>
      </c>
      <c r="G24" s="49">
        <v>0.7424151</v>
      </c>
    </row>
    <row r="25" spans="1:7" ht="12.75">
      <c r="A25" t="s">
        <v>33</v>
      </c>
      <c r="B25" s="49">
        <v>-0.8036327</v>
      </c>
      <c r="C25" s="49">
        <v>0.1998976</v>
      </c>
      <c r="D25" s="49">
        <v>0.2220762</v>
      </c>
      <c r="E25" s="49">
        <v>0.0108379</v>
      </c>
      <c r="F25" s="49">
        <v>-1.74799</v>
      </c>
      <c r="G25" s="49">
        <v>-0.2454404</v>
      </c>
    </row>
    <row r="26" spans="1:7" ht="12.75">
      <c r="A26" t="s">
        <v>34</v>
      </c>
      <c r="B26" s="49">
        <v>0.1989488</v>
      </c>
      <c r="C26" s="49">
        <v>0.1752526</v>
      </c>
      <c r="D26" s="49">
        <v>-0.4059232</v>
      </c>
      <c r="E26" s="49">
        <v>-0.4228559</v>
      </c>
      <c r="F26" s="49">
        <v>1.096739</v>
      </c>
      <c r="G26" s="49">
        <v>0.01824134</v>
      </c>
    </row>
    <row r="27" spans="1:7" ht="12.75">
      <c r="A27" t="s">
        <v>35</v>
      </c>
      <c r="B27" s="49">
        <v>-0.2611337</v>
      </c>
      <c r="C27" s="49">
        <v>-0.418225</v>
      </c>
      <c r="D27" s="49">
        <v>-0.06896708</v>
      </c>
      <c r="E27" s="49">
        <v>-0.0787782</v>
      </c>
      <c r="F27" s="49">
        <v>0.2276988</v>
      </c>
      <c r="G27" s="49">
        <v>-0.1436019</v>
      </c>
    </row>
    <row r="28" spans="1:7" ht="12.75">
      <c r="A28" t="s">
        <v>36</v>
      </c>
      <c r="B28" s="49">
        <v>0.04912334</v>
      </c>
      <c r="C28" s="49">
        <v>0.4400627</v>
      </c>
      <c r="D28" s="49">
        <v>0.344382</v>
      </c>
      <c r="E28" s="49">
        <v>0.3957107</v>
      </c>
      <c r="F28" s="49">
        <v>0.4004976</v>
      </c>
      <c r="G28" s="49">
        <v>0.3445568</v>
      </c>
    </row>
    <row r="29" spans="1:7" ht="12.75">
      <c r="A29" t="s">
        <v>37</v>
      </c>
      <c r="B29" s="49">
        <v>-0.02213515</v>
      </c>
      <c r="C29" s="49">
        <v>-0.01531855</v>
      </c>
      <c r="D29" s="49">
        <v>0.04049496</v>
      </c>
      <c r="E29" s="49">
        <v>-0.08459337</v>
      </c>
      <c r="F29" s="49">
        <v>-0.1838822</v>
      </c>
      <c r="G29" s="49">
        <v>-0.04204996</v>
      </c>
    </row>
    <row r="30" spans="1:7" ht="12.75">
      <c r="A30" t="s">
        <v>38</v>
      </c>
      <c r="B30" s="49">
        <v>0.04432474</v>
      </c>
      <c r="C30" s="49">
        <v>0.04272351</v>
      </c>
      <c r="D30" s="49">
        <v>-0.02504186</v>
      </c>
      <c r="E30" s="49">
        <v>-0.01464203</v>
      </c>
      <c r="F30" s="49">
        <v>0.2433334</v>
      </c>
      <c r="G30" s="49">
        <v>0.03961506</v>
      </c>
    </row>
    <row r="31" spans="1:7" ht="12.75">
      <c r="A31" t="s">
        <v>39</v>
      </c>
      <c r="B31" s="49">
        <v>-0.05612884</v>
      </c>
      <c r="C31" s="49">
        <v>-0.05680677</v>
      </c>
      <c r="D31" s="49">
        <v>-0.02633523</v>
      </c>
      <c r="E31" s="49">
        <v>-0.0547702</v>
      </c>
      <c r="F31" s="49">
        <v>-0.05299783</v>
      </c>
      <c r="G31" s="49">
        <v>-0.04838486</v>
      </c>
    </row>
    <row r="32" spans="1:7" ht="12.75">
      <c r="A32" t="s">
        <v>40</v>
      </c>
      <c r="B32" s="49">
        <v>0.02058702</v>
      </c>
      <c r="C32" s="49">
        <v>0.09220851</v>
      </c>
      <c r="D32" s="49">
        <v>0.05891079</v>
      </c>
      <c r="E32" s="49">
        <v>0.06944751</v>
      </c>
      <c r="F32" s="49">
        <v>0.04382505</v>
      </c>
      <c r="G32" s="49">
        <v>0.06190147</v>
      </c>
    </row>
    <row r="33" spans="1:7" ht="12.75">
      <c r="A33" t="s">
        <v>41</v>
      </c>
      <c r="B33" s="49">
        <v>0.07638938</v>
      </c>
      <c r="C33" s="49">
        <v>0.03554956</v>
      </c>
      <c r="D33" s="49">
        <v>0.07831949</v>
      </c>
      <c r="E33" s="49">
        <v>0.06285418</v>
      </c>
      <c r="F33" s="49">
        <v>0.03737817</v>
      </c>
      <c r="G33" s="49">
        <v>0.05856168</v>
      </c>
    </row>
    <row r="34" spans="1:7" ht="12.75">
      <c r="A34" t="s">
        <v>42</v>
      </c>
      <c r="B34" s="49">
        <v>-0.008646167</v>
      </c>
      <c r="C34" s="49">
        <v>0.004732173</v>
      </c>
      <c r="D34" s="49">
        <v>-0.001642343</v>
      </c>
      <c r="E34" s="49">
        <v>0.003800199</v>
      </c>
      <c r="F34" s="49">
        <v>-0.02604949</v>
      </c>
      <c r="G34" s="49">
        <v>-0.003103802</v>
      </c>
    </row>
    <row r="35" spans="1:7" ht="12.75">
      <c r="A35" t="s">
        <v>43</v>
      </c>
      <c r="B35" s="49">
        <v>-0.004678524</v>
      </c>
      <c r="C35" s="49">
        <v>-0.002385556</v>
      </c>
      <c r="D35" s="49">
        <v>-0.001870884</v>
      </c>
      <c r="E35" s="49">
        <v>-0.006957186</v>
      </c>
      <c r="F35" s="49">
        <v>-0.00147565</v>
      </c>
      <c r="G35" s="49">
        <v>-0.003572056</v>
      </c>
    </row>
    <row r="36" spans="1:6" ht="12.75">
      <c r="A36" t="s">
        <v>44</v>
      </c>
      <c r="B36" s="49">
        <v>20.82214</v>
      </c>
      <c r="C36" s="49">
        <v>20.81299</v>
      </c>
      <c r="D36" s="49">
        <v>20.81299</v>
      </c>
      <c r="E36" s="49">
        <v>20.80383</v>
      </c>
      <c r="F36" s="49">
        <v>20.80383</v>
      </c>
    </row>
    <row r="37" spans="1:6" ht="12.75">
      <c r="A37" t="s">
        <v>45</v>
      </c>
      <c r="B37" s="49">
        <v>-0.08036296</v>
      </c>
      <c r="C37" s="49">
        <v>-0.02950033</v>
      </c>
      <c r="D37" s="49">
        <v>-0.001017253</v>
      </c>
      <c r="E37" s="49">
        <v>0.01525879</v>
      </c>
      <c r="F37" s="49">
        <v>0.03102621</v>
      </c>
    </row>
    <row r="38" spans="1:7" ht="12.75">
      <c r="A38" t="s">
        <v>55</v>
      </c>
      <c r="B38" s="49">
        <v>-0.0001893025</v>
      </c>
      <c r="C38" s="49">
        <v>0.0002038342</v>
      </c>
      <c r="D38" s="49">
        <v>-4.010015E-05</v>
      </c>
      <c r="E38" s="49">
        <v>1.291609E-05</v>
      </c>
      <c r="F38" s="49">
        <v>-0.0001136578</v>
      </c>
      <c r="G38" s="49">
        <v>0.0002203286</v>
      </c>
    </row>
    <row r="39" spans="1:7" ht="12.75">
      <c r="A39" t="s">
        <v>56</v>
      </c>
      <c r="B39" s="49">
        <v>3.431905E-05</v>
      </c>
      <c r="C39" s="49">
        <v>-9.652366E-05</v>
      </c>
      <c r="D39" s="49">
        <v>5.220835E-05</v>
      </c>
      <c r="E39" s="49">
        <v>0</v>
      </c>
      <c r="F39" s="49">
        <v>5.535245E-05</v>
      </c>
      <c r="G39" s="49">
        <v>0.0007264768</v>
      </c>
    </row>
    <row r="40" spans="2:7" ht="12.75">
      <c r="B40" t="s">
        <v>46</v>
      </c>
      <c r="C40">
        <v>-0.003756</v>
      </c>
      <c r="D40" t="s">
        <v>47</v>
      </c>
      <c r="E40">
        <v>3.116569</v>
      </c>
      <c r="F40" t="s">
        <v>48</v>
      </c>
      <c r="G40">
        <v>55.060329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-0.0001893025729581522</v>
      </c>
      <c r="C50">
        <f>-0.017/(C7*C7+C22*C22)*(C21*C22+C6*C7)</f>
        <v>0.00020383413727391743</v>
      </c>
      <c r="D50">
        <f>-0.017/(D7*D7+D22*D22)*(D21*D22+D6*D7)</f>
        <v>-4.010015361986499E-05</v>
      </c>
      <c r="E50">
        <f>-0.017/(E7*E7+E22*E22)*(E21*E22+E6*E7)</f>
        <v>1.2916087313487954E-05</v>
      </c>
      <c r="F50">
        <f>-0.017/(F7*F7+F22*F22)*(F21*F22+F6*F7)</f>
        <v>-0.00011365777055790637</v>
      </c>
      <c r="G50">
        <f>(B50*B$4+C50*C$4+D50*D$4+E50*E$4+F50*F$4)/SUM(B$4:F$4)</f>
        <v>-2.3225200175203523E-08</v>
      </c>
    </row>
    <row r="51" spans="1:7" ht="12.75">
      <c r="A51" t="s">
        <v>59</v>
      </c>
      <c r="B51">
        <f>-0.017/(B7*B7+B22*B22)*(B21*B7-B6*B22)</f>
        <v>3.4319048861113785E-05</v>
      </c>
      <c r="C51">
        <f>-0.017/(C7*C7+C22*C22)*(C21*C7-C6*C22)</f>
        <v>-9.652365933965386E-05</v>
      </c>
      <c r="D51">
        <f>-0.017/(D7*D7+D22*D22)*(D21*D7-D6*D22)</f>
        <v>5.220834230020968E-05</v>
      </c>
      <c r="E51">
        <f>-0.017/(E7*E7+E22*E22)*(E21*E7-E6*E22)</f>
        <v>-6.534632354592524E-06</v>
      </c>
      <c r="F51">
        <f>-0.017/(F7*F7+F22*F22)*(F21*F7-F6*F22)</f>
        <v>5.535244919817412E-05</v>
      </c>
      <c r="G51">
        <f>(B51*B$4+C51*C$4+D51*D$4+E51*E$4+F51*F$4)/SUM(B$4:F$4)</f>
        <v>1.030844194739883E-07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10000.049564028777</v>
      </c>
      <c r="C62">
        <f>C7+(2/0.017)*(C8*C50-C23*C51)</f>
        <v>9999.918451436195</v>
      </c>
      <c r="D62">
        <f>D7+(2/0.017)*(D8*D50-D23*D51)</f>
        <v>10000.0184957621</v>
      </c>
      <c r="E62">
        <f>E7+(2/0.017)*(E8*E50-E23*E51)</f>
        <v>9999.9944818899</v>
      </c>
      <c r="F62">
        <f>F7+(2/0.017)*(F8*F50-F23*F51)</f>
        <v>10000.075806549345</v>
      </c>
    </row>
    <row r="63" spans="1:6" ht="12.75">
      <c r="A63" t="s">
        <v>67</v>
      </c>
      <c r="B63">
        <f>B8+(3/0.017)*(B9*B50-B24*B51)</f>
        <v>-1.7354460794269078</v>
      </c>
      <c r="C63">
        <f>C8+(3/0.017)*(C9*C50-C24*C51)</f>
        <v>-2.408203379231272</v>
      </c>
      <c r="D63">
        <f>D8+(3/0.017)*(D9*D50-D24*D51)</f>
        <v>-1.4511875625960973</v>
      </c>
      <c r="E63">
        <f>E8+(3/0.017)*(E9*E50-E24*E51)</f>
        <v>-2.035925006236496</v>
      </c>
      <c r="F63">
        <f>F8+(3/0.017)*(F9*F50-F24*F51)</f>
        <v>-7.3804840667017215</v>
      </c>
    </row>
    <row r="64" spans="1:6" ht="12.75">
      <c r="A64" t="s">
        <v>68</v>
      </c>
      <c r="B64">
        <f>B9+(4/0.017)*(B10*B50-B25*B51)</f>
        <v>-0.12132277059214161</v>
      </c>
      <c r="C64">
        <f>C9+(4/0.017)*(C10*C50-C25*C51)</f>
        <v>0.8414232801359612</v>
      </c>
      <c r="D64">
        <f>D9+(4/0.017)*(D10*D50-D25*D51)</f>
        <v>0.02263585137040274</v>
      </c>
      <c r="E64">
        <f>E9+(4/0.017)*(E10*E50-E25*E51)</f>
        <v>-0.2951485494620567</v>
      </c>
      <c r="F64">
        <f>F9+(4/0.017)*(F10*F50-F25*F51)</f>
        <v>-0.8006493296590873</v>
      </c>
    </row>
    <row r="65" spans="1:6" ht="12.75">
      <c r="A65" t="s">
        <v>69</v>
      </c>
      <c r="B65">
        <f>B10+(5/0.017)*(B11*B50-B26*B51)</f>
        <v>1.018223711928877</v>
      </c>
      <c r="C65">
        <f>C10+(5/0.017)*(C11*C50-C26*C51)</f>
        <v>0.6452923519017248</v>
      </c>
      <c r="D65">
        <f>D10+(5/0.017)*(D11*D50-D26*D51)</f>
        <v>0.14697100059434837</v>
      </c>
      <c r="E65">
        <f>E10+(5/0.017)*(E11*E50-E26*E51)</f>
        <v>0.21775522738377284</v>
      </c>
      <c r="F65">
        <f>F10+(5/0.017)*(F11*F50-F26*F51)</f>
        <v>-0.08188810800849289</v>
      </c>
    </row>
    <row r="66" spans="1:6" ht="12.75">
      <c r="A66" t="s">
        <v>70</v>
      </c>
      <c r="B66">
        <f>B11+(6/0.017)*(B12*B50-B27*B51)</f>
        <v>2.3299109271421656</v>
      </c>
      <c r="C66">
        <f>C11+(6/0.017)*(C12*C50-C27*C51)</f>
        <v>1.2868493126716685</v>
      </c>
      <c r="D66">
        <f>D11+(6/0.017)*(D12*D50-D27*D51)</f>
        <v>1.5371983396121371</v>
      </c>
      <c r="E66">
        <f>E11+(6/0.017)*(E12*E50-E27*E51)</f>
        <v>1.5198773161458734</v>
      </c>
      <c r="F66">
        <f>F11+(6/0.017)*(F12*F50-F27*F51)</f>
        <v>12.987282992974706</v>
      </c>
    </row>
    <row r="67" spans="1:6" ht="12.75">
      <c r="A67" t="s">
        <v>71</v>
      </c>
      <c r="B67">
        <f>B12+(7/0.017)*(B13*B50-B28*B51)</f>
        <v>-0.41749580462326247</v>
      </c>
      <c r="C67">
        <f>C12+(7/0.017)*(C13*C50-C28*C51)</f>
        <v>-0.10729909661105193</v>
      </c>
      <c r="D67">
        <f>D12+(7/0.017)*(D13*D50-D28*D51)</f>
        <v>-0.14446874692527506</v>
      </c>
      <c r="E67">
        <f>E12+(7/0.017)*(E13*E50-E28*E51)</f>
        <v>-0.18160987131826278</v>
      </c>
      <c r="F67">
        <f>F12+(7/0.017)*(F13*F50-F28*F51)</f>
        <v>-0.47904633665295715</v>
      </c>
    </row>
    <row r="68" spans="1:6" ht="12.75">
      <c r="A68" t="s">
        <v>72</v>
      </c>
      <c r="B68">
        <f>B13+(8/0.017)*(B14*B50-B29*B51)</f>
        <v>-0.05066773675874335</v>
      </c>
      <c r="C68">
        <f>C13+(8/0.017)*(C14*C50-C29*C51)</f>
        <v>0.07037247500757826</v>
      </c>
      <c r="D68">
        <f>D13+(8/0.017)*(D14*D50-D29*D51)</f>
        <v>0.03859648242108501</v>
      </c>
      <c r="E68">
        <f>E13+(8/0.017)*(E14*E50-E29*E51)</f>
        <v>-0.031194899050099596</v>
      </c>
      <c r="F68">
        <f>F13+(8/0.017)*(F14*F50-F29*F51)</f>
        <v>0.0701424709747312</v>
      </c>
    </row>
    <row r="69" spans="1:6" ht="12.75">
      <c r="A69" t="s">
        <v>73</v>
      </c>
      <c r="B69">
        <f>B14+(9/0.017)*(B15*B50-B30*B51)</f>
        <v>0.1784265327670163</v>
      </c>
      <c r="C69">
        <f>C14+(9/0.017)*(C15*C50-C30*C51)</f>
        <v>0.050291420811312416</v>
      </c>
      <c r="D69">
        <f>D14+(9/0.017)*(D15*D50-D30*D51)</f>
        <v>0.028371854545665823</v>
      </c>
      <c r="E69">
        <f>E14+(9/0.017)*(E15*E50-E30*E51)</f>
        <v>-0.0037247610472136896</v>
      </c>
      <c r="F69">
        <f>F14+(9/0.017)*(F15*F50-F30*F51)</f>
        <v>-0.021332316142820044</v>
      </c>
    </row>
    <row r="70" spans="1:6" ht="12.75">
      <c r="A70" t="s">
        <v>74</v>
      </c>
      <c r="B70">
        <f>B15+(10/0.017)*(B16*B50-B31*B51)</f>
        <v>-0.41585789144986723</v>
      </c>
      <c r="C70">
        <f>C15+(10/0.017)*(C16*C50-C31*C51)</f>
        <v>-0.13193718047216949</v>
      </c>
      <c r="D70">
        <f>D15+(10/0.017)*(D16*D50-D31*D51)</f>
        <v>-0.08550561570407801</v>
      </c>
      <c r="E70">
        <f>E15+(10/0.017)*(E16*E50-E31*E51)</f>
        <v>-0.0820470407500858</v>
      </c>
      <c r="F70">
        <f>F15+(10/0.017)*(F16*F50-F31*F51)</f>
        <v>-0.34358243298925006</v>
      </c>
    </row>
    <row r="71" spans="1:6" ht="12.75">
      <c r="A71" t="s">
        <v>75</v>
      </c>
      <c r="B71">
        <f>B16+(11/0.017)*(B17*B50-B32*B51)</f>
        <v>-0.060376735331153814</v>
      </c>
      <c r="C71">
        <f>C16+(11/0.017)*(C17*C50-C32*C51)</f>
        <v>-0.02361862453225165</v>
      </c>
      <c r="D71">
        <f>D16+(11/0.017)*(D17*D50-D32*D51)</f>
        <v>-0.021860440301834386</v>
      </c>
      <c r="E71">
        <f>E16+(11/0.017)*(E17*E50-E32*E51)</f>
        <v>-0.043119189767795024</v>
      </c>
      <c r="F71">
        <f>F16+(11/0.017)*(F17*F50-F32*F51)</f>
        <v>0.007246972497867354</v>
      </c>
    </row>
    <row r="72" spans="1:6" ht="12.75">
      <c r="A72" t="s">
        <v>76</v>
      </c>
      <c r="B72">
        <f>B17+(12/0.017)*(B18*B50-B33*B51)</f>
        <v>-0.011783344993432084</v>
      </c>
      <c r="C72">
        <f>C17+(12/0.017)*(C18*C50-C33*C51)</f>
        <v>-0.011600468151953407</v>
      </c>
      <c r="D72">
        <f>D17+(12/0.017)*(D18*D50-D33*D51)</f>
        <v>-0.027734866215986236</v>
      </c>
      <c r="E72">
        <f>E17+(12/0.017)*(E18*E50-E33*E51)</f>
        <v>-0.010856389487841152</v>
      </c>
      <c r="F72">
        <f>F17+(12/0.017)*(F18*F50-F33*F51)</f>
        <v>-0.04037404329450606</v>
      </c>
    </row>
    <row r="73" spans="1:6" ht="12.75">
      <c r="A73" t="s">
        <v>77</v>
      </c>
      <c r="B73">
        <f>B18+(13/0.017)*(B19*B50-B34*B51)</f>
        <v>0.03311975999245374</v>
      </c>
      <c r="C73">
        <f>C18+(13/0.017)*(C19*C50-C34*C51)</f>
        <v>0.029356869000393634</v>
      </c>
      <c r="D73">
        <f>D18+(13/0.017)*(D19*D50-D34*D51)</f>
        <v>0.03154309886971684</v>
      </c>
      <c r="E73">
        <f>E18+(13/0.017)*(E19*E50-E34*E51)</f>
        <v>0.033164852494091554</v>
      </c>
      <c r="F73">
        <f>F18+(13/0.017)*(F19*F50-F34*F51)</f>
        <v>-0.010585950042699644</v>
      </c>
    </row>
    <row r="74" spans="1:6" ht="12.75">
      <c r="A74" t="s">
        <v>78</v>
      </c>
      <c r="B74">
        <f>B19+(14/0.017)*(B20*B50-B35*B51)</f>
        <v>-0.2101329240398268</v>
      </c>
      <c r="C74">
        <f>C19+(14/0.017)*(C20*C50-C35*C51)</f>
        <v>-0.19464463835135984</v>
      </c>
      <c r="D74">
        <f>D19+(14/0.017)*(D20*D50-D35*D51)</f>
        <v>-0.20271236657872532</v>
      </c>
      <c r="E74">
        <f>E19+(14/0.017)*(E20*E50-E35*E51)</f>
        <v>-0.20397944424213288</v>
      </c>
      <c r="F74">
        <f>F19+(14/0.017)*(F20*F50-F35*F51)</f>
        <v>-0.144271543667709</v>
      </c>
    </row>
    <row r="75" spans="1:6" ht="12.75">
      <c r="A75" t="s">
        <v>79</v>
      </c>
      <c r="B75" s="49">
        <f>B20</f>
        <v>-0.004358335</v>
      </c>
      <c r="C75" s="49">
        <f>C20</f>
        <v>-0.00249316</v>
      </c>
      <c r="D75" s="49">
        <f>D20</f>
        <v>0.002207673</v>
      </c>
      <c r="E75" s="49">
        <f>E20</f>
        <v>0.000291027</v>
      </c>
      <c r="F75" s="49">
        <f>F20</f>
        <v>-0.002004153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65.11537914466739</v>
      </c>
      <c r="C82">
        <f>C22+(2/0.017)*(C8*C51+C23*C50)</f>
        <v>6.3310243687013905</v>
      </c>
      <c r="D82">
        <f>D22+(2/0.017)*(D8*D51+D23*D50)</f>
        <v>-16.995811012639653</v>
      </c>
      <c r="E82">
        <f>E22+(2/0.017)*(E8*E51+E23*E50)</f>
        <v>-21.00381309655404</v>
      </c>
      <c r="F82">
        <f>F22+(2/0.017)*(F8*F51+F23*F50)</f>
        <v>-15.417972575877085</v>
      </c>
    </row>
    <row r="83" spans="1:6" ht="12.75">
      <c r="A83" t="s">
        <v>82</v>
      </c>
      <c r="B83">
        <f>B23+(3/0.017)*(B9*B51+B24*B50)</f>
        <v>-2.7224731609761452</v>
      </c>
      <c r="C83">
        <f>C23+(3/0.017)*(C9*C51+C24*C50)</f>
        <v>-2.0456178919469754</v>
      </c>
      <c r="D83">
        <f>D23+(3/0.017)*(D9*D51+D24*D50)</f>
        <v>-1.9001350314874086</v>
      </c>
      <c r="E83">
        <f>E23+(3/0.017)*(E9*E51+E24*E50)</f>
        <v>-3.1479896662580256</v>
      </c>
      <c r="F83">
        <f>F23+(3/0.017)*(F9*F51+F24*F50)</f>
        <v>3.4634061269783794</v>
      </c>
    </row>
    <row r="84" spans="1:6" ht="12.75">
      <c r="A84" t="s">
        <v>83</v>
      </c>
      <c r="B84">
        <f>B24+(4/0.017)*(B10*B51+B25*B50)</f>
        <v>0.5386511654469337</v>
      </c>
      <c r="C84">
        <f>C24+(4/0.017)*(C10*C51+C25*C50)</f>
        <v>0.030142541008579764</v>
      </c>
      <c r="D84">
        <f>D24+(4/0.017)*(D10*D51+D25*D50)</f>
        <v>0.2530208568218966</v>
      </c>
      <c r="E84">
        <f>E24+(4/0.017)*(E10*E51+E25*E50)</f>
        <v>1.4524317592667226</v>
      </c>
      <c r="F84">
        <f>F24+(4/0.017)*(F10*F51+F25*F50)</f>
        <v>1.943257712010522</v>
      </c>
    </row>
    <row r="85" spans="1:6" ht="12.75">
      <c r="A85" t="s">
        <v>84</v>
      </c>
      <c r="B85">
        <f>B25+(5/0.017)*(B11*B51+B26*B50)</f>
        <v>-0.7915069325729389</v>
      </c>
      <c r="C85">
        <f>C25+(5/0.017)*(C11*C51+C26*C50)</f>
        <v>0.17320092227014514</v>
      </c>
      <c r="D85">
        <f>D25+(5/0.017)*(D11*D51+D26*D50)</f>
        <v>0.2504188538651064</v>
      </c>
      <c r="E85">
        <f>E25+(5/0.017)*(E11*E51+E26*E50)</f>
        <v>0.006308456687696438</v>
      </c>
      <c r="F85">
        <f>F25+(5/0.017)*(F11*F51+F26*F50)</f>
        <v>-1.5734504665223512</v>
      </c>
    </row>
    <row r="86" spans="1:6" ht="12.75">
      <c r="A86" t="s">
        <v>85</v>
      </c>
      <c r="B86">
        <f>B26+(6/0.017)*(B12*B51+B27*B50)</f>
        <v>0.2113106137774312</v>
      </c>
      <c r="C86">
        <f>C26+(6/0.017)*(C12*C51+C27*C50)</f>
        <v>0.14960240133100516</v>
      </c>
      <c r="D86">
        <f>D26+(6/0.017)*(D12*D51+D27*D50)</f>
        <v>-0.40746054658955316</v>
      </c>
      <c r="E86">
        <f>E26+(6/0.017)*(E12*E51+E27*E50)</f>
        <v>-0.4227940890770481</v>
      </c>
      <c r="F86">
        <f>F26+(6/0.017)*(F12*F51+F27*F50)</f>
        <v>1.0784826222596369</v>
      </c>
    </row>
    <row r="87" spans="1:6" ht="12.75">
      <c r="A87" t="s">
        <v>86</v>
      </c>
      <c r="B87">
        <f>B27+(7/0.017)*(B13*B51+B28*B50)</f>
        <v>-0.26551166539385096</v>
      </c>
      <c r="C87">
        <f>C27+(7/0.017)*(C13*C51+C28*C50)</f>
        <v>-0.38387934036594196</v>
      </c>
      <c r="D87">
        <f>D27+(7/0.017)*(D13*D51+D28*D50)</f>
        <v>-0.07379185699664609</v>
      </c>
      <c r="E87">
        <f>E27+(7/0.017)*(E13*E51+E28*E50)</f>
        <v>-0.07659047045364381</v>
      </c>
      <c r="F87">
        <f>F27+(7/0.017)*(F13*F51+F28*F50)</f>
        <v>0.21040232531136827</v>
      </c>
    </row>
    <row r="88" spans="1:6" ht="12.75">
      <c r="A88" t="s">
        <v>87</v>
      </c>
      <c r="B88">
        <f>B28+(8/0.017)*(B14*B51+B29*B50)</f>
        <v>0.05330390481997225</v>
      </c>
      <c r="C88">
        <f>C28+(8/0.017)*(C14*C51+C29*C50)</f>
        <v>0.43579271381537316</v>
      </c>
      <c r="D88">
        <f>D28+(8/0.017)*(D14*D51+D29*D50)</f>
        <v>0.34425261383032024</v>
      </c>
      <c r="E88">
        <f>E28+(8/0.017)*(E14*E51+E29*E50)</f>
        <v>0.3952061124989875</v>
      </c>
      <c r="F88">
        <f>F28+(8/0.017)*(F14*F51+F29*F50)</f>
        <v>0.40942218306942973</v>
      </c>
    </row>
    <row r="89" spans="1:6" ht="12.75">
      <c r="A89" t="s">
        <v>88</v>
      </c>
      <c r="B89">
        <f>B29+(9/0.017)*(B15*B51+B30*B50)</f>
        <v>-0.034277214901320685</v>
      </c>
      <c r="C89">
        <f>C29+(9/0.017)*(C15*C51+C30*C50)</f>
        <v>-0.004292671448983267</v>
      </c>
      <c r="D89">
        <f>D29+(9/0.017)*(D15*D51+D30*D50)</f>
        <v>0.03862751798384368</v>
      </c>
      <c r="E89">
        <f>E29+(9/0.017)*(E15*E51+E30*E50)</f>
        <v>-0.084411515388396</v>
      </c>
      <c r="F89">
        <f>F29+(9/0.017)*(F15*F51+F30*F50)</f>
        <v>-0.20863160221337435</v>
      </c>
    </row>
    <row r="90" spans="1:6" ht="12.75">
      <c r="A90" t="s">
        <v>89</v>
      </c>
      <c r="B90">
        <f>B30+(10/0.017)*(B16*B51+B31*B50)</f>
        <v>0.04934151641595662</v>
      </c>
      <c r="C90">
        <f>C30+(10/0.017)*(C16*C51+C31*C50)</f>
        <v>0.03741140689430103</v>
      </c>
      <c r="D90">
        <f>D30+(10/0.017)*(D16*D51+D31*D50)</f>
        <v>-0.025050120331475655</v>
      </c>
      <c r="E90">
        <f>E30+(10/0.017)*(E16*E51+E31*E50)</f>
        <v>-0.014891651185690184</v>
      </c>
      <c r="F90">
        <f>F30+(10/0.017)*(F16*F51+F31*F50)</f>
        <v>0.24706593380825387</v>
      </c>
    </row>
    <row r="91" spans="1:6" ht="12.75">
      <c r="A91" t="s">
        <v>90</v>
      </c>
      <c r="B91">
        <f>B31+(11/0.017)*(B17*B51+B32*B50)</f>
        <v>-0.05886412201995184</v>
      </c>
      <c r="C91">
        <f>C31+(11/0.017)*(C17*C51+C32*C50)</f>
        <v>-0.04323687018699364</v>
      </c>
      <c r="D91">
        <f>D31+(11/0.017)*(D17*D51+D32*D50)</f>
        <v>-0.028679072989488366</v>
      </c>
      <c r="E91">
        <f>E31+(11/0.017)*(E17*E51+E32*E50)</f>
        <v>-0.054141309327817404</v>
      </c>
      <c r="F91">
        <f>F31+(11/0.017)*(F17*F51+F32*F50)</f>
        <v>-0.05768429038380517</v>
      </c>
    </row>
    <row r="92" spans="1:6" ht="12.75">
      <c r="A92" t="s">
        <v>91</v>
      </c>
      <c r="B92">
        <f>B32+(12/0.017)*(B18*B51+B33*B50)</f>
        <v>0.010436545602262964</v>
      </c>
      <c r="C92">
        <f>C32+(12/0.017)*(C18*C51+C33*C50)</f>
        <v>0.09328634317006519</v>
      </c>
      <c r="D92">
        <f>D32+(12/0.017)*(D18*D51+D33*D50)</f>
        <v>0.05762482744076533</v>
      </c>
      <c r="E92">
        <f>E32+(12/0.017)*(E18*E51+E33*E50)</f>
        <v>0.06985838357671396</v>
      </c>
      <c r="F92">
        <f>F32+(12/0.017)*(F18*F51+F33*F50)</f>
        <v>0.039878730223103225</v>
      </c>
    </row>
    <row r="93" spans="1:6" ht="12.75">
      <c r="A93" t="s">
        <v>92</v>
      </c>
      <c r="B93">
        <f>B33+(13/0.017)*(B19*B51+B34*B50)</f>
        <v>0.07210498041907007</v>
      </c>
      <c r="C93">
        <f>C33+(13/0.017)*(C19*C51+C34*C50)</f>
        <v>0.050609441678969455</v>
      </c>
      <c r="D93">
        <f>D33+(13/0.017)*(D19*D51+D34*D50)</f>
        <v>0.07027645750543055</v>
      </c>
      <c r="E93">
        <f>E33+(13/0.017)*(E19*E51+E34*E50)</f>
        <v>0.06391084290379247</v>
      </c>
      <c r="F93">
        <f>F33+(13/0.017)*(F19*F51+F34*F50)</f>
        <v>0.033524692215828315</v>
      </c>
    </row>
    <row r="94" spans="1:6" ht="12.75">
      <c r="A94" t="s">
        <v>93</v>
      </c>
      <c r="B94">
        <f>B34+(14/0.017)*(B20*B51+B35*B50)</f>
        <v>-0.008039981231388407</v>
      </c>
      <c r="C94">
        <f>C34+(14/0.017)*(C20*C51+C35*C50)</f>
        <v>0.00452990691075111</v>
      </c>
      <c r="D94">
        <f>D34+(14/0.017)*(D20*D51+D35*D50)</f>
        <v>-0.001485640437137512</v>
      </c>
      <c r="E94">
        <f>E34+(14/0.017)*(E20*E51+E35*E50)</f>
        <v>0.003724630807767406</v>
      </c>
      <c r="F94">
        <f>F34+(14/0.017)*(F20*F51+F35*F50)</f>
        <v>-0.026002726448936316</v>
      </c>
    </row>
    <row r="95" spans="1:6" ht="12.75">
      <c r="A95" t="s">
        <v>94</v>
      </c>
      <c r="B95" s="49">
        <f>B35</f>
        <v>-0.004678524</v>
      </c>
      <c r="C95" s="49">
        <f>C35</f>
        <v>-0.002385556</v>
      </c>
      <c r="D95" s="49">
        <f>D35</f>
        <v>-0.001870884</v>
      </c>
      <c r="E95" s="49">
        <f>E35</f>
        <v>-0.006957186</v>
      </c>
      <c r="F95" s="49">
        <f>F35</f>
        <v>-0.00147565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-1.7354374778995982</v>
      </c>
      <c r="C103">
        <f>C63*10000/C62</f>
        <v>-2.4082230179441155</v>
      </c>
      <c r="D103">
        <f>D63*10000/D62</f>
        <v>-1.4511848785190695</v>
      </c>
      <c r="E103">
        <f>E63*10000/E62</f>
        <v>-2.03592612968295</v>
      </c>
      <c r="F103">
        <f>F63*10000/F62</f>
        <v>-7.380428118222889</v>
      </c>
      <c r="G103">
        <f>AVERAGE(C103:E103)</f>
        <v>-1.9651113420487116</v>
      </c>
      <c r="H103">
        <f>STDEV(C103:E103)</f>
        <v>0.4824329494233372</v>
      </c>
      <c r="I103">
        <f>(B103*B4+C103*C4+D103*D4+E103*E4+F103*F4)/SUM(B4:F4)</f>
        <v>-2.6549016646490324</v>
      </c>
      <c r="K103">
        <f>(LN(H103)+LN(H123))/2-LN(K114*K115^3)</f>
        <v>-4.434121834216411</v>
      </c>
    </row>
    <row r="104" spans="1:11" ht="12.75">
      <c r="A104" t="s">
        <v>68</v>
      </c>
      <c r="B104">
        <f>B64*10000/B62</f>
        <v>-0.12132216927059271</v>
      </c>
      <c r="C104">
        <f>C64*10000/C62</f>
        <v>0.8414301418779225</v>
      </c>
      <c r="D104">
        <f>D64*10000/D62</f>
        <v>0.022635809503747988</v>
      </c>
      <c r="E104">
        <f>E64*10000/E62</f>
        <v>-0.29514871232836576</v>
      </c>
      <c r="F104">
        <f>F64*10000/F62</f>
        <v>-0.8006432602588056</v>
      </c>
      <c r="G104">
        <f>AVERAGE(C104:E104)</f>
        <v>0.18963907968443494</v>
      </c>
      <c r="H104">
        <f>STDEV(C104:E104)</f>
        <v>0.5864046743891989</v>
      </c>
      <c r="I104">
        <f>(B104*B4+C104*C4+D104*D4+E104*E4+F104*F4)/SUM(B4:F4)</f>
        <v>0.01255700222702683</v>
      </c>
      <c r="K104">
        <f>(LN(H104)+LN(H124))/2-LN(K114*K115^4)</f>
        <v>-3.6880626430552956</v>
      </c>
    </row>
    <row r="105" spans="1:11" ht="12.75">
      <c r="A105" t="s">
        <v>69</v>
      </c>
      <c r="B105">
        <f>B65*10000/B62</f>
        <v>1.0182186652269547</v>
      </c>
      <c r="C105">
        <f>C65*10000/C62</f>
        <v>0.6452976142110914</v>
      </c>
      <c r="D105">
        <f>D65*10000/D62</f>
        <v>0.14697072876078487</v>
      </c>
      <c r="E105">
        <f>E65*10000/E62</f>
        <v>0.21775534754357112</v>
      </c>
      <c r="F105">
        <f>F65*10000/F62</f>
        <v>-0.08188748724770861</v>
      </c>
      <c r="G105">
        <f>AVERAGE(C105:E105)</f>
        <v>0.3366745635051491</v>
      </c>
      <c r="H105">
        <f>STDEV(C105:E105)</f>
        <v>0.26960852385326783</v>
      </c>
      <c r="I105">
        <f>(B105*B4+C105*C4+D105*D4+E105*E4+F105*F4)/SUM(B4:F4)</f>
        <v>0.3794296860376607</v>
      </c>
      <c r="K105">
        <f>(LN(H105)+LN(H125))/2-LN(K114*K115^5)</f>
        <v>-4.391957963641115</v>
      </c>
    </row>
    <row r="106" spans="1:11" ht="12.75">
      <c r="A106" t="s">
        <v>70</v>
      </c>
      <c r="B106">
        <f>B66*10000/B62</f>
        <v>2.329899379222178</v>
      </c>
      <c r="C106">
        <f>C66*10000/C62</f>
        <v>1.286859806828575</v>
      </c>
      <c r="D106">
        <f>D66*10000/D62</f>
        <v>1.5371954964519168</v>
      </c>
      <c r="E106">
        <f>E66*10000/E62</f>
        <v>1.5198781548313731</v>
      </c>
      <c r="F106">
        <f>F66*10000/F62</f>
        <v>12.987184541610125</v>
      </c>
      <c r="G106">
        <f>AVERAGE(C106:E106)</f>
        <v>1.4479778193706216</v>
      </c>
      <c r="H106">
        <f>STDEV(C106:E106)</f>
        <v>0.13980069046440866</v>
      </c>
      <c r="I106">
        <f>(B106*B4+C106*C4+D106*D4+E106*E4+F106*F4)/SUM(B4:F4)</f>
        <v>3.1159474713845716</v>
      </c>
      <c r="K106">
        <f>(LN(H106)+LN(H126))/2-LN(K114*K115^6)</f>
        <v>-3.6485987174329075</v>
      </c>
    </row>
    <row r="107" spans="1:11" ht="12.75">
      <c r="A107" t="s">
        <v>71</v>
      </c>
      <c r="B107">
        <f>B67*10000/B62</f>
        <v>-0.4174937353561111</v>
      </c>
      <c r="C107">
        <f>C67*10000/C62</f>
        <v>-0.10729997162691018</v>
      </c>
      <c r="D107">
        <f>D67*10000/D62</f>
        <v>-0.14446847971981186</v>
      </c>
      <c r="E107">
        <f>E67*10000/E62</f>
        <v>-0.18160997153264458</v>
      </c>
      <c r="F107">
        <f>F67*10000/F62</f>
        <v>-0.4790427051955102</v>
      </c>
      <c r="G107">
        <f>AVERAGE(C107:E107)</f>
        <v>-0.1444594742931222</v>
      </c>
      <c r="H107">
        <f>STDEV(C107:E107)</f>
        <v>0.03715500077137451</v>
      </c>
      <c r="I107">
        <f>(B107*B4+C107*C4+D107*D4+E107*E4+F107*F4)/SUM(B4:F4)</f>
        <v>-0.2286122182986341</v>
      </c>
      <c r="K107">
        <f>(LN(H107)+LN(H127))/2-LN(K114*K115^7)</f>
        <v>-4.021971847640036</v>
      </c>
    </row>
    <row r="108" spans="1:9" ht="12.75">
      <c r="A108" t="s">
        <v>72</v>
      </c>
      <c r="B108">
        <f>B68*10000/B62</f>
        <v>-0.050667485630271764</v>
      </c>
      <c r="C108">
        <f>C68*10000/C62</f>
        <v>0.07037304888968501</v>
      </c>
      <c r="D108">
        <f>D68*10000/D62</f>
        <v>0.03859641103408137</v>
      </c>
      <c r="E108">
        <f>E68*10000/E62</f>
        <v>-0.031194916263797848</v>
      </c>
      <c r="F108">
        <f>F68*10000/F62</f>
        <v>0.07014193925289329</v>
      </c>
      <c r="G108">
        <f>AVERAGE(C108:E108)</f>
        <v>0.02592484788665618</v>
      </c>
      <c r="H108">
        <f>STDEV(C108:E108)</f>
        <v>0.05195612832769745</v>
      </c>
      <c r="I108">
        <f>(B108*B4+C108*C4+D108*D4+E108*E4+F108*F4)/SUM(B4:F4)</f>
        <v>0.020754080745849918</v>
      </c>
    </row>
    <row r="109" spans="1:9" ht="12.75">
      <c r="A109" t="s">
        <v>73</v>
      </c>
      <c r="B109">
        <f>B69*10000/B62</f>
        <v>0.17842564841761904</v>
      </c>
      <c r="C109">
        <f>C69*10000/C62</f>
        <v>0.0502918309339708</v>
      </c>
      <c r="D109">
        <f>D69*10000/D62</f>
        <v>0.028371802069855682</v>
      </c>
      <c r="E109">
        <f>E69*10000/E62</f>
        <v>-0.0037247631025789795</v>
      </c>
      <c r="F109">
        <f>F69*10000/F62</f>
        <v>-0.021332154431118293</v>
      </c>
      <c r="G109">
        <f>AVERAGE(C109:E109)</f>
        <v>0.024979623300415834</v>
      </c>
      <c r="H109">
        <f>STDEV(C109:E109)</f>
        <v>0.02716759587137285</v>
      </c>
      <c r="I109">
        <f>(B109*B4+C109*C4+D109*D4+E109*E4+F109*F4)/SUM(B4:F4)</f>
        <v>0.04099490817381443</v>
      </c>
    </row>
    <row r="110" spans="1:11" ht="12.75">
      <c r="A110" t="s">
        <v>74</v>
      </c>
      <c r="B110">
        <f>B70*10000/B62</f>
        <v>-0.4158558303008332</v>
      </c>
      <c r="C110">
        <f>C70*10000/C62</f>
        <v>-0.1319382564097016</v>
      </c>
      <c r="D110">
        <f>D70*10000/D62</f>
        <v>-0.08550545755521789</v>
      </c>
      <c r="E110">
        <f>E70*10000/E62</f>
        <v>-0.0820470860245712</v>
      </c>
      <c r="F110">
        <f>F70*10000/F62</f>
        <v>-0.3435798284291283</v>
      </c>
      <c r="G110">
        <f>AVERAGE(C110:E110)</f>
        <v>-0.09983026666316357</v>
      </c>
      <c r="H110">
        <f>STDEV(C110:E110)</f>
        <v>0.027860049131037824</v>
      </c>
      <c r="I110">
        <f>(B110*B4+C110*C4+D110*D4+E110*E4+F110*F4)/SUM(B4:F4)</f>
        <v>-0.17808523753003497</v>
      </c>
      <c r="K110">
        <f>EXP(AVERAGE(K103:K107))</f>
        <v>0.017651357238441585</v>
      </c>
    </row>
    <row r="111" spans="1:9" ht="12.75">
      <c r="A111" t="s">
        <v>75</v>
      </c>
      <c r="B111">
        <f>B71*10000/B62</f>
        <v>-0.06037643608121228</v>
      </c>
      <c r="C111">
        <f>C71*10000/C62</f>
        <v>-0.023618817140313306</v>
      </c>
      <c r="D111">
        <f>D71*10000/D62</f>
        <v>-0.021860399869358844</v>
      </c>
      <c r="E111">
        <f>E71*10000/E62</f>
        <v>-0.043119213561451805</v>
      </c>
      <c r="F111">
        <f>F71*10000/F62</f>
        <v>0.007246917561485982</v>
      </c>
      <c r="G111">
        <f>AVERAGE(C111:E111)</f>
        <v>-0.029532810190374653</v>
      </c>
      <c r="H111">
        <f>STDEV(C111:E111)</f>
        <v>0.011798973482719166</v>
      </c>
      <c r="I111">
        <f>(B111*B4+C111*C4+D111*D4+E111*E4+F111*F4)/SUM(B4:F4)</f>
        <v>-0.029083883090948268</v>
      </c>
    </row>
    <row r="112" spans="1:9" ht="12.75">
      <c r="A112" t="s">
        <v>76</v>
      </c>
      <c r="B112">
        <f>B72*10000/B62</f>
        <v>-0.011783286590716516</v>
      </c>
      <c r="C112">
        <f>C72*10000/C62</f>
        <v>-0.01160056275287659</v>
      </c>
      <c r="D112">
        <f>D72*10000/D62</f>
        <v>-0.027734814918332375</v>
      </c>
      <c r="E112">
        <f>E72*10000/E62</f>
        <v>-0.010856395478519706</v>
      </c>
      <c r="F112">
        <f>F72*10000/F62</f>
        <v>-0.04037373723513566</v>
      </c>
      <c r="G112">
        <f>AVERAGE(C112:E112)</f>
        <v>-0.01673059104990956</v>
      </c>
      <c r="H112">
        <f>STDEV(C112:E112)</f>
        <v>0.009537198406389098</v>
      </c>
      <c r="I112">
        <f>(B112*B4+C112*C4+D112*D4+E112*E4+F112*F4)/SUM(B4:F4)</f>
        <v>-0.01916989915962007</v>
      </c>
    </row>
    <row r="113" spans="1:9" ht="12.75">
      <c r="A113" t="s">
        <v>77</v>
      </c>
      <c r="B113">
        <f>B73*10000/B62</f>
        <v>0.03311959583839362</v>
      </c>
      <c r="C113">
        <f>C73*10000/C62</f>
        <v>0.029357108403396413</v>
      </c>
      <c r="D113">
        <f>D73*10000/D62</f>
        <v>0.031543040528459486</v>
      </c>
      <c r="E113">
        <f>E73*10000/E62</f>
        <v>0.0331648707948324</v>
      </c>
      <c r="F113">
        <f>F73*10000/F62</f>
        <v>-0.010585869794873548</v>
      </c>
      <c r="G113">
        <f>AVERAGE(C113:E113)</f>
        <v>0.03135500657556276</v>
      </c>
      <c r="H113">
        <f>STDEV(C113:E113)</f>
        <v>0.0019108325889492345</v>
      </c>
      <c r="I113">
        <f>(B113*B4+C113*C4+D113*D4+E113*E4+F113*F4)/SUM(B4:F4)</f>
        <v>0.026011048620863227</v>
      </c>
    </row>
    <row r="114" spans="1:11" ht="12.75">
      <c r="A114" t="s">
        <v>78</v>
      </c>
      <c r="B114">
        <f>B74*10000/B62</f>
        <v>-0.21013188254155948</v>
      </c>
      <c r="C114">
        <f>C74*10000/C62</f>
        <v>-0.19464622566337514</v>
      </c>
      <c r="D114">
        <f>D74*10000/D62</f>
        <v>-0.20271199164744808</v>
      </c>
      <c r="E114">
        <f>E74*10000/E62</f>
        <v>-0.20397955680029814</v>
      </c>
      <c r="F114">
        <f>F74*10000/F62</f>
        <v>-0.1442704500032103</v>
      </c>
      <c r="G114">
        <f>AVERAGE(C114:E114)</f>
        <v>-0.20044592470370712</v>
      </c>
      <c r="H114">
        <f>STDEV(C114:E114)</f>
        <v>0.005062515389903096</v>
      </c>
      <c r="I114">
        <f>(B114*B4+C114*C4+D114*D4+E114*E4+F114*F4)/SUM(B4:F4)</f>
        <v>-0.19434684956803422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-0.00435831339844293</v>
      </c>
      <c r="C115">
        <f>C75*10000/C62</f>
        <v>-0.0024931803315275344</v>
      </c>
      <c r="D115">
        <f>D75*10000/D62</f>
        <v>0.002207668916748092</v>
      </c>
      <c r="E115">
        <f>E75*10000/E62</f>
        <v>0.00029102716059199144</v>
      </c>
      <c r="F115">
        <f>F75*10000/F62</f>
        <v>-0.0020041378073228414</v>
      </c>
      <c r="G115">
        <f>AVERAGE(C115:E115)</f>
        <v>1.8385819375162874E-06</v>
      </c>
      <c r="H115">
        <f>STDEV(C115:E115)</f>
        <v>0.00236372977289527</v>
      </c>
      <c r="I115">
        <f>(B115*B4+C115*C4+D115*D4+E115*E4+F115*F4)/SUM(B4:F4)</f>
        <v>-0.0008970707662835699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65.11505640821443</v>
      </c>
      <c r="C122">
        <f>C82*10000/C62</f>
        <v>6.331075997716886</v>
      </c>
      <c r="D122">
        <f>D82*10000/D62</f>
        <v>-16.995779577650076</v>
      </c>
      <c r="E122">
        <f>E82*10000/E62</f>
        <v>-21.003824686695754</v>
      </c>
      <c r="F122">
        <f>F82*10000/F62</f>
        <v>-15.417855698433208</v>
      </c>
      <c r="G122">
        <f>AVERAGE(C122:E122)</f>
        <v>-10.556176088876315</v>
      </c>
      <c r="H122">
        <f>STDEV(C122:E122)</f>
        <v>14.761455506695338</v>
      </c>
      <c r="I122">
        <f>(B122*B4+C122*C4+D122*D4+E122*E4+F122*F4)/SUM(B4:F4)</f>
        <v>-0.2574049159997333</v>
      </c>
    </row>
    <row r="123" spans="1:9" ht="12.75">
      <c r="A123" t="s">
        <v>82</v>
      </c>
      <c r="B123">
        <f>B83*10000/B62</f>
        <v>-2.7224596673692156</v>
      </c>
      <c r="C123">
        <f>C83*10000/C62</f>
        <v>-2.045634573803132</v>
      </c>
      <c r="D123">
        <f>D83*10000/D62</f>
        <v>-1.9001315170493587</v>
      </c>
      <c r="E123">
        <f>E83*10000/E62</f>
        <v>-3.1479914033543412</v>
      </c>
      <c r="F123">
        <f>F83*10000/F62</f>
        <v>3.4633798722906604</v>
      </c>
      <c r="G123">
        <f>AVERAGE(C123:E123)</f>
        <v>-2.364585831402277</v>
      </c>
      <c r="H123">
        <f>STDEV(C123:E123)</f>
        <v>0.6823386274463198</v>
      </c>
      <c r="I123">
        <f>(B123*B4+C123*C4+D123*D4+E123*E4+F123*F4)/SUM(B4:F4)</f>
        <v>-1.6383303158630047</v>
      </c>
    </row>
    <row r="124" spans="1:9" ht="12.75">
      <c r="A124" t="s">
        <v>83</v>
      </c>
      <c r="B124">
        <f>B84*10000/B62</f>
        <v>0.5386484956879797</v>
      </c>
      <c r="C124">
        <f>C84*10000/C62</f>
        <v>0.03014278681867718</v>
      </c>
      <c r="D124">
        <f>D84*10000/D62</f>
        <v>0.25302038884140476</v>
      </c>
      <c r="E124">
        <f>E84*10000/E62</f>
        <v>1.4524325607350008</v>
      </c>
      <c r="F124">
        <f>F84*10000/F62</f>
        <v>1.9432429809560294</v>
      </c>
      <c r="G124">
        <f>AVERAGE(C124:E124)</f>
        <v>0.5785319121316942</v>
      </c>
      <c r="H124">
        <f>STDEV(C124:E124)</f>
        <v>0.76498062988079</v>
      </c>
      <c r="I124">
        <f>(B124*B4+C124*C4+D124*D4+E124*E4+F124*F4)/SUM(B4:F4)</f>
        <v>0.754896645100285</v>
      </c>
    </row>
    <row r="125" spans="1:9" ht="12.75">
      <c r="A125" t="s">
        <v>84</v>
      </c>
      <c r="B125">
        <f>B85*10000/B62</f>
        <v>-0.7915030095651445</v>
      </c>
      <c r="C125">
        <f>C85*10000/C62</f>
        <v>0.17320233471030946</v>
      </c>
      <c r="D125">
        <f>D85*10000/D62</f>
        <v>0.25041839069720845</v>
      </c>
      <c r="E125">
        <f>E85*10000/E62</f>
        <v>0.006308460168774214</v>
      </c>
      <c r="F125">
        <f>F85*10000/F62</f>
        <v>-1.5734385388277279</v>
      </c>
      <c r="G125">
        <f>AVERAGE(C125:E125)</f>
        <v>0.14330972852543072</v>
      </c>
      <c r="H125">
        <f>STDEV(C125:E125)</f>
        <v>0.1247701505731336</v>
      </c>
      <c r="I125">
        <f>(B125*B4+C125*C4+D125*D4+E125*E4+F125*F4)/SUM(B4:F4)</f>
        <v>-0.22108447269308848</v>
      </c>
    </row>
    <row r="126" spans="1:9" ht="12.75">
      <c r="A126" t="s">
        <v>85</v>
      </c>
      <c r="B126">
        <f>B86*10000/B62</f>
        <v>0.211309566442088</v>
      </c>
      <c r="C126">
        <f>C86*10000/C62</f>
        <v>0.1496036213270511</v>
      </c>
      <c r="D126">
        <f>D86*10000/D62</f>
        <v>-0.40745979296161355</v>
      </c>
      <c r="E126">
        <f>E86*10000/E62</f>
        <v>-0.4227943223796101</v>
      </c>
      <c r="F126">
        <f>F86*10000/F62</f>
        <v>1.0784744467170007</v>
      </c>
      <c r="G126">
        <f>AVERAGE(C126:E126)</f>
        <v>-0.22688349800472418</v>
      </c>
      <c r="H126">
        <f>STDEV(C126:E126)</f>
        <v>0.32613754799956973</v>
      </c>
      <c r="I126">
        <f>(B126*B4+C126*C4+D126*D4+E126*E4+F126*F4)/SUM(B4:F4)</f>
        <v>0.010816806066417738</v>
      </c>
    </row>
    <row r="127" spans="1:9" ht="12.75">
      <c r="A127" t="s">
        <v>86</v>
      </c>
      <c r="B127">
        <f>B87*10000/B62</f>
        <v>-0.26551034941759105</v>
      </c>
      <c r="C127">
        <f>C87*10000/C62</f>
        <v>-0.38388247087235894</v>
      </c>
      <c r="D127">
        <f>D87*10000/D62</f>
        <v>-0.07379172051323532</v>
      </c>
      <c r="E127">
        <f>E87*10000/E62</f>
        <v>-0.07659051271713199</v>
      </c>
      <c r="F127">
        <f>F87*10000/F62</f>
        <v>0.21040073033603363</v>
      </c>
      <c r="G127">
        <f>AVERAGE(C127:E127)</f>
        <v>-0.17808823470090876</v>
      </c>
      <c r="H127">
        <f>STDEV(C127:E127)</f>
        <v>0.1782285303774149</v>
      </c>
      <c r="I127">
        <f>(B127*B4+C127*C4+D127*D4+E127*E4+F127*F4)/SUM(B4:F4)</f>
        <v>-0.1389045832294983</v>
      </c>
    </row>
    <row r="128" spans="1:9" ht="12.75">
      <c r="A128" t="s">
        <v>87</v>
      </c>
      <c r="B128">
        <f>B88*10000/B62</f>
        <v>0.05330364062565446</v>
      </c>
      <c r="C128">
        <f>C88*10000/C62</f>
        <v>0.4357962676713472</v>
      </c>
      <c r="D128">
        <f>D88*10000/D62</f>
        <v>0.3442519771100531</v>
      </c>
      <c r="E128">
        <f>E88*10000/E62</f>
        <v>0.39520633057819193</v>
      </c>
      <c r="F128">
        <f>F88*10000/F62</f>
        <v>0.40941907940466515</v>
      </c>
      <c r="G128">
        <f>AVERAGE(C128:E128)</f>
        <v>0.39175152511986405</v>
      </c>
      <c r="H128">
        <f>STDEV(C128:E128)</f>
        <v>0.04586982716512941</v>
      </c>
      <c r="I128">
        <f>(B128*B4+C128*C4+D128*D4+E128*E4+F128*F4)/SUM(B4:F4)</f>
        <v>0.34516510842488696</v>
      </c>
    </row>
    <row r="129" spans="1:9" ht="12.75">
      <c r="A129" t="s">
        <v>88</v>
      </c>
      <c r="B129">
        <f>B89*10000/B62</f>
        <v>-0.034277045010476154</v>
      </c>
      <c r="C129">
        <f>C89*10000/C62</f>
        <v>-0.004292706455387894</v>
      </c>
      <c r="D129">
        <f>D89*10000/D62</f>
        <v>0.03862744653943751</v>
      </c>
      <c r="E129">
        <f>E89*10000/E62</f>
        <v>-0.08441156196762527</v>
      </c>
      <c r="F129">
        <f>F89*10000/F62</f>
        <v>-0.20863002066117875</v>
      </c>
      <c r="G129">
        <f>AVERAGE(C129:E129)</f>
        <v>-0.016692273961191884</v>
      </c>
      <c r="H129">
        <f>STDEV(C129:E129)</f>
        <v>0.062449670610408424</v>
      </c>
      <c r="I129">
        <f>(B129*B4+C129*C4+D129*D4+E129*E4+F129*F4)/SUM(B4:F4)</f>
        <v>-0.04486056540552892</v>
      </c>
    </row>
    <row r="130" spans="1:9" ht="12.75">
      <c r="A130" t="s">
        <v>89</v>
      </c>
      <c r="B130">
        <f>B90*10000/B62</f>
        <v>0.04934127186073478</v>
      </c>
      <c r="C130">
        <f>C90*10000/C62</f>
        <v>0.03741171198143919</v>
      </c>
      <c r="D130">
        <f>D90*10000/D62</f>
        <v>-0.025050073999454723</v>
      </c>
      <c r="E130">
        <f>E90*10000/E62</f>
        <v>-0.0148916594030718</v>
      </c>
      <c r="F130">
        <f>F90*10000/F62</f>
        <v>0.2470640609008615</v>
      </c>
      <c r="G130">
        <f>AVERAGE(C130:E130)</f>
        <v>-0.0008433404736957785</v>
      </c>
      <c r="H130">
        <f>STDEV(C130:E130)</f>
        <v>0.033516937890219735</v>
      </c>
      <c r="I130">
        <f>(B130*B4+C130*C4+D130*D4+E130*E4+F130*F4)/SUM(B4:F4)</f>
        <v>0.03951644403428946</v>
      </c>
    </row>
    <row r="131" spans="1:9" ht="12.75">
      <c r="A131" t="s">
        <v>90</v>
      </c>
      <c r="B131">
        <f>B91*10000/B62</f>
        <v>-0.0588638302670941</v>
      </c>
      <c r="C131">
        <f>C91*10000/C62</f>
        <v>-0.043237222780335705</v>
      </c>
      <c r="D131">
        <f>D91*10000/D62</f>
        <v>-0.02867901994545535</v>
      </c>
      <c r="E131">
        <f>E91*10000/E62</f>
        <v>-0.05414133920360448</v>
      </c>
      <c r="F131">
        <f>F91*10000/F62</f>
        <v>-0.05768385310241951</v>
      </c>
      <c r="G131">
        <f>AVERAGE(C131:E131)</f>
        <v>-0.042019193976465176</v>
      </c>
      <c r="H131">
        <f>STDEV(C131:E131)</f>
        <v>0.012774784582382258</v>
      </c>
      <c r="I131">
        <f>(B131*B4+C131*C4+D131*D4+E131*E4+F131*F4)/SUM(B4:F4)</f>
        <v>-0.04654780294413974</v>
      </c>
    </row>
    <row r="132" spans="1:9" ht="12.75">
      <c r="A132" t="s">
        <v>91</v>
      </c>
      <c r="B132">
        <f>B92*10000/B62</f>
        <v>0.010436493874794688</v>
      </c>
      <c r="C132">
        <f>C92*10000/C62</f>
        <v>0.09328710391299976</v>
      </c>
      <c r="D132">
        <f>D92*10000/D62</f>
        <v>0.05762472085945252</v>
      </c>
      <c r="E132">
        <f>E92*10000/E62</f>
        <v>0.06985842212536043</v>
      </c>
      <c r="F132">
        <f>F92*10000/F62</f>
        <v>0.039878427918501845</v>
      </c>
      <c r="G132">
        <f>AVERAGE(C132:E132)</f>
        <v>0.0735900822992709</v>
      </c>
      <c r="H132">
        <f>STDEV(C132:E132)</f>
        <v>0.01812168195848953</v>
      </c>
      <c r="I132">
        <f>(B132*B4+C132*C4+D132*D4+E132*E4+F132*F4)/SUM(B4:F4)</f>
        <v>0.059958634538888944</v>
      </c>
    </row>
    <row r="133" spans="1:9" ht="12.75">
      <c r="A133" t="s">
        <v>92</v>
      </c>
      <c r="B133">
        <f>B93*10000/B62</f>
        <v>0.07210462303950894</v>
      </c>
      <c r="C133">
        <f>C93*10000/C62</f>
        <v>0.050609854395063485</v>
      </c>
      <c r="D133">
        <f>D93*10000/D62</f>
        <v>0.07027632752400702</v>
      </c>
      <c r="E133">
        <f>E93*10000/E62</f>
        <v>0.0639108781705187</v>
      </c>
      <c r="F133">
        <f>F93*10000/F62</f>
        <v>0.03352443807863137</v>
      </c>
      <c r="G133">
        <f>AVERAGE(C133:E133)</f>
        <v>0.06159902002986306</v>
      </c>
      <c r="H133">
        <f>STDEV(C133:E133)</f>
        <v>0.010034991648215355</v>
      </c>
      <c r="I133">
        <f>(B133*B4+C133*C4+D133*D4+E133*E4+F133*F4)/SUM(B4:F4)</f>
        <v>0.059368770024780096</v>
      </c>
    </row>
    <row r="134" spans="1:9" ht="12.75">
      <c r="A134" t="s">
        <v>93</v>
      </c>
      <c r="B134">
        <f>B94*10000/B62</f>
        <v>-0.008039941382199803</v>
      </c>
      <c r="C134">
        <f>C94*10000/C62</f>
        <v>0.004529943851792634</v>
      </c>
      <c r="D134">
        <f>D94*10000/D62</f>
        <v>-0.001485637689337385</v>
      </c>
      <c r="E134">
        <f>E94*10000/E62</f>
        <v>0.003724632863060828</v>
      </c>
      <c r="F134">
        <f>F94*10000/F62</f>
        <v>-0.026002529332734024</v>
      </c>
      <c r="G134">
        <f>AVERAGE(C134:E134)</f>
        <v>0.002256313008505359</v>
      </c>
      <c r="H134">
        <f>STDEV(C134:E134)</f>
        <v>0.0032655440153146606</v>
      </c>
      <c r="I134">
        <f>(B134*B4+C134*C4+D134*D4+E134*E4+F134*F4)/SUM(B4:F4)</f>
        <v>-0.0030048541582982226</v>
      </c>
    </row>
    <row r="135" spans="1:9" ht="12.75">
      <c r="A135" t="s">
        <v>94</v>
      </c>
      <c r="B135">
        <f>B95*10000/B62</f>
        <v>-0.004678500811465115</v>
      </c>
      <c r="C135">
        <f>C95*10000/C62</f>
        <v>-0.0023855754540252124</v>
      </c>
      <c r="D135">
        <f>D95*10000/D62</f>
        <v>-0.0018708805396638619</v>
      </c>
      <c r="E135">
        <f>E95*10000/E62</f>
        <v>-0.006957189839053952</v>
      </c>
      <c r="F135">
        <f>F95*10000/F62</f>
        <v>-0.0014756388136913457</v>
      </c>
      <c r="G135">
        <f>AVERAGE(C135:E135)</f>
        <v>-0.0037378819442476755</v>
      </c>
      <c r="H135">
        <f>STDEV(C135:E135)</f>
        <v>0.0027998544970924606</v>
      </c>
      <c r="I135">
        <f>(B135*B4+C135*C4+D135*D4+E135*E4+F135*F4)/SUM(B4:F4)</f>
        <v>-0.003571881374554621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2005-09-14T06:13:17Z</cp:lastPrinted>
  <dcterms:created xsi:type="dcterms:W3CDTF">2005-09-14T06:13:17Z</dcterms:created>
  <dcterms:modified xsi:type="dcterms:W3CDTF">2005-09-14T07:36:58Z</dcterms:modified>
  <cp:category/>
  <cp:version/>
  <cp:contentType/>
  <cp:contentStatus/>
</cp:coreProperties>
</file>