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<sst xmlns="http://schemas.openxmlformats.org/spreadsheetml/2006/main" count="204" uniqueCount="98">
  <si>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14/09/2005       10:53:14</t>
  </si>
  <si>
    <t>LISSNER</t>
  </si>
  <si>
    <t>HCMQAP675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</si>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</sst>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-0.003757</v>
      </c>
      <c r="D4" s="12">
        <v>-0.003757</v>
      </c>
      <c r="E4" s="12">
        <v>-0.003758</v>
      </c>
      <c r="F4" s="24">
        <v>-0.002087</v>
      </c>
      <c r="G4" s="34">
        <v>-0.011709</v>
      </c>
    </row>
    <row r="5" spans="1:7" ht="12.75" thickBot="1">
      <c r="A5" s="44" t="s">
        <v>13</v>
      </c>
      <c r="B5" s="45">
        <v>-1.673167</v>
      </c>
      <c r="C5" s="46">
        <v>-0.583275</v>
      </c>
      <c r="D5" s="46">
        <v>0.026092</v>
      </c>
      <c r="E5" s="46">
        <v>1.386694</v>
      </c>
      <c r="F5" s="47">
        <v>0.347672</v>
      </c>
      <c r="G5" s="48">
        <v>4.96499</v>
      </c>
    </row>
    <row r="6" spans="1:7" ht="12.75" thickTop="1">
      <c r="A6" s="6" t="s">
        <v>14</v>
      </c>
      <c r="B6" s="39">
        <v>49.7629</v>
      </c>
      <c r="C6" s="40">
        <v>37.79799</v>
      </c>
      <c r="D6" s="40">
        <v>8.205681</v>
      </c>
      <c r="E6" s="40">
        <v>36.95201</v>
      </c>
      <c r="F6" s="41">
        <v>-203.1316</v>
      </c>
      <c r="G6" s="42">
        <v>-0.001429685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-0.6044607</v>
      </c>
      <c r="C8" s="13">
        <v>1.780718</v>
      </c>
      <c r="D8" s="13">
        <v>1.003947</v>
      </c>
      <c r="E8" s="13">
        <v>0.8361186</v>
      </c>
      <c r="F8" s="25">
        <v>-6.140316</v>
      </c>
      <c r="G8" s="35">
        <v>-0.03675753</v>
      </c>
    </row>
    <row r="9" spans="1:7" ht="12">
      <c r="A9" s="20" t="s">
        <v>17</v>
      </c>
      <c r="B9" s="29">
        <v>0.03052159</v>
      </c>
      <c r="C9" s="13">
        <v>-0.4613496</v>
      </c>
      <c r="D9" s="13">
        <v>0.5916109</v>
      </c>
      <c r="E9" s="13">
        <v>0.7619201</v>
      </c>
      <c r="F9" s="25">
        <v>-1.238187</v>
      </c>
      <c r="G9" s="35">
        <v>0.05364086</v>
      </c>
    </row>
    <row r="10" spans="1:7" ht="12">
      <c r="A10" s="20" t="s">
        <v>18</v>
      </c>
      <c r="B10" s="29">
        <v>0.225764</v>
      </c>
      <c r="C10" s="13">
        <v>-0.7817431</v>
      </c>
      <c r="D10" s="13">
        <v>-1.108084</v>
      </c>
      <c r="E10" s="13">
        <v>-0.8990303</v>
      </c>
      <c r="F10" s="25">
        <v>-0.6553457</v>
      </c>
      <c r="G10" s="35">
        <v>-0.7260615</v>
      </c>
    </row>
    <row r="11" spans="1:7" ht="12">
      <c r="A11" s="21" t="s">
        <v>19</v>
      </c>
      <c r="B11" s="31">
        <v>2.789623</v>
      </c>
      <c r="C11" s="15">
        <v>1.770175</v>
      </c>
      <c r="D11" s="15">
        <v>1.641697</v>
      </c>
      <c r="E11" s="15">
        <v>1.832177</v>
      </c>
      <c r="F11" s="27">
        <v>13.52329</v>
      </c>
      <c r="G11" s="37">
        <v>3.472417</v>
      </c>
    </row>
    <row r="12" spans="1:7" ht="12">
      <c r="A12" s="20" t="s">
        <v>20</v>
      </c>
      <c r="B12" s="29">
        <v>-0.01988067</v>
      </c>
      <c r="C12" s="13">
        <v>-0.3372488</v>
      </c>
      <c r="D12" s="13">
        <v>-0.4181228</v>
      </c>
      <c r="E12" s="13">
        <v>-0.007834996</v>
      </c>
      <c r="F12" s="25">
        <v>0.2552142</v>
      </c>
      <c r="G12" s="35">
        <v>-0.1523997</v>
      </c>
    </row>
    <row r="13" spans="1:7" ht="12">
      <c r="A13" s="20" t="s">
        <v>21</v>
      </c>
      <c r="B13" s="29">
        <v>-0.1565487</v>
      </c>
      <c r="C13" s="13">
        <v>-0.151417</v>
      </c>
      <c r="D13" s="13">
        <v>-0.06568024</v>
      </c>
      <c r="E13" s="13">
        <v>0.07481027</v>
      </c>
      <c r="F13" s="25">
        <v>-0.2029443</v>
      </c>
      <c r="G13" s="35">
        <v>-0.08397096</v>
      </c>
    </row>
    <row r="14" spans="1:7" ht="12">
      <c r="A14" s="20" t="s">
        <v>22</v>
      </c>
      <c r="B14" s="29">
        <v>0.03920346</v>
      </c>
      <c r="C14" s="13">
        <v>0.01840469</v>
      </c>
      <c r="D14" s="13">
        <v>-0.07063933</v>
      </c>
      <c r="E14" s="13">
        <v>-0.03240024</v>
      </c>
      <c r="F14" s="25">
        <v>0.3178283</v>
      </c>
      <c r="G14" s="35">
        <v>0.02777494</v>
      </c>
    </row>
    <row r="15" spans="1:7" ht="12">
      <c r="A15" s="21" t="s">
        <v>23</v>
      </c>
      <c r="B15" s="31">
        <v>-0.3829995</v>
      </c>
      <c r="C15" s="15">
        <v>-0.1118088</v>
      </c>
      <c r="D15" s="15">
        <v>-0.06532019</v>
      </c>
      <c r="E15" s="15">
        <v>-0.1177074</v>
      </c>
      <c r="F15" s="27">
        <v>-0.4107844</v>
      </c>
      <c r="G15" s="37">
        <v>-0.1811689</v>
      </c>
    </row>
    <row r="16" spans="1:7" ht="12">
      <c r="A16" s="20" t="s">
        <v>24</v>
      </c>
      <c r="B16" s="29">
        <v>-0.008169273</v>
      </c>
      <c r="C16" s="13">
        <v>-0.04248713</v>
      </c>
      <c r="D16" s="13">
        <v>-0.02102139</v>
      </c>
      <c r="E16" s="13">
        <v>0.009003948</v>
      </c>
      <c r="F16" s="25">
        <v>-0.002070723</v>
      </c>
      <c r="G16" s="35">
        <v>-0.01457164</v>
      </c>
    </row>
    <row r="17" spans="1:7" ht="12">
      <c r="A17" s="20" t="s">
        <v>25</v>
      </c>
      <c r="B17" s="29">
        <v>-0.03377066</v>
      </c>
      <c r="C17" s="13">
        <v>-0.0159814</v>
      </c>
      <c r="D17" s="13">
        <v>-0.01969362</v>
      </c>
      <c r="E17" s="13">
        <v>-0.01681068</v>
      </c>
      <c r="F17" s="25">
        <v>-0.0189822</v>
      </c>
      <c r="G17" s="35">
        <v>-0.02004434</v>
      </c>
    </row>
    <row r="18" spans="1:7" ht="12">
      <c r="A18" s="20" t="s">
        <v>26</v>
      </c>
      <c r="B18" s="29">
        <v>0.02722595</v>
      </c>
      <c r="C18" s="13">
        <v>0.03698276</v>
      </c>
      <c r="D18" s="13">
        <v>0.03791816</v>
      </c>
      <c r="E18" s="13">
        <v>0.02442763</v>
      </c>
      <c r="F18" s="25">
        <v>0.02371408</v>
      </c>
      <c r="G18" s="35">
        <v>0.03100713</v>
      </c>
    </row>
    <row r="19" spans="1:7" ht="12">
      <c r="A19" s="21" t="s">
        <v>27</v>
      </c>
      <c r="B19" s="31">
        <v>-0.2174515</v>
      </c>
      <c r="C19" s="15">
        <v>-0.2042699</v>
      </c>
      <c r="D19" s="15">
        <v>-0.1994463</v>
      </c>
      <c r="E19" s="15">
        <v>-0.2054575</v>
      </c>
      <c r="F19" s="27">
        <v>-0.1502764</v>
      </c>
      <c r="G19" s="37">
        <v>-0.1980819</v>
      </c>
    </row>
    <row r="20" spans="1:7" ht="12.75" thickBot="1">
      <c r="A20" s="44" t="s">
        <v>28</v>
      </c>
      <c r="B20" s="45">
        <v>-0.0006073179</v>
      </c>
      <c r="C20" s="46">
        <v>0.002284446</v>
      </c>
      <c r="D20" s="46">
        <v>0.009649931</v>
      </c>
      <c r="E20" s="46">
        <v>0.006381101</v>
      </c>
      <c r="F20" s="47">
        <v>-0.006118721</v>
      </c>
      <c r="G20" s="48">
        <v>0.00350159</v>
      </c>
    </row>
    <row r="21" spans="1:7" ht="12.75" thickTop="1">
      <c r="A21" s="6" t="s">
        <v>29</v>
      </c>
      <c r="B21" s="39">
        <v>15.73488</v>
      </c>
      <c r="C21" s="40">
        <v>16.55723</v>
      </c>
      <c r="D21" s="40">
        <v>0.2339252</v>
      </c>
      <c r="E21" s="40">
        <v>11.74594</v>
      </c>
      <c r="F21" s="41">
        <v>-68.36166</v>
      </c>
      <c r="G21" s="43">
        <v>0.002262759</v>
      </c>
    </row>
    <row r="22" spans="1:7" ht="12">
      <c r="A22" s="20" t="s">
        <v>30</v>
      </c>
      <c r="B22" s="29">
        <v>-33.46345</v>
      </c>
      <c r="C22" s="13">
        <v>-11.6655</v>
      </c>
      <c r="D22" s="13">
        <v>0.5218428</v>
      </c>
      <c r="E22" s="13">
        <v>27.73395</v>
      </c>
      <c r="F22" s="25">
        <v>6.953434</v>
      </c>
      <c r="G22" s="36">
        <v>0</v>
      </c>
    </row>
    <row r="23" spans="1:7" ht="12">
      <c r="A23" s="20" t="s">
        <v>31</v>
      </c>
      <c r="B23" s="29">
        <v>-0.406762</v>
      </c>
      <c r="C23" s="13">
        <v>2.06427</v>
      </c>
      <c r="D23" s="13">
        <v>3.315561</v>
      </c>
      <c r="E23" s="13">
        <v>1.626007</v>
      </c>
      <c r="F23" s="25">
        <v>6.225253</v>
      </c>
      <c r="G23" s="35">
        <v>2.459138</v>
      </c>
    </row>
    <row r="24" spans="1:7" ht="12">
      <c r="A24" s="20" t="s">
        <v>32</v>
      </c>
      <c r="B24" s="29">
        <v>-2.353464</v>
      </c>
      <c r="C24" s="13">
        <v>-0.3838891</v>
      </c>
      <c r="D24" s="13">
        <v>3.757614</v>
      </c>
      <c r="E24" s="13">
        <v>2.984916</v>
      </c>
      <c r="F24" s="25">
        <v>1.201271</v>
      </c>
      <c r="G24" s="35">
        <v>1.350761</v>
      </c>
    </row>
    <row r="25" spans="1:7" ht="12">
      <c r="A25" s="20" t="s">
        <v>33</v>
      </c>
      <c r="B25" s="29">
        <v>-0.2920495</v>
      </c>
      <c r="C25" s="13">
        <v>0.9262782</v>
      </c>
      <c r="D25" s="13">
        <v>1.407426</v>
      </c>
      <c r="E25" s="13">
        <v>0.4450993</v>
      </c>
      <c r="F25" s="25">
        <v>-1.232248</v>
      </c>
      <c r="G25" s="35">
        <v>0.4617763</v>
      </c>
    </row>
    <row r="26" spans="1:7" ht="12">
      <c r="A26" s="21" t="s">
        <v>34</v>
      </c>
      <c r="B26" s="31">
        <v>1.04104</v>
      </c>
      <c r="C26" s="15">
        <v>1.140666</v>
      </c>
      <c r="D26" s="15">
        <v>1.093518</v>
      </c>
      <c r="E26" s="15">
        <v>0.1200313</v>
      </c>
      <c r="F26" s="27">
        <v>0.7226029</v>
      </c>
      <c r="G26" s="37">
        <v>0.8133374</v>
      </c>
    </row>
    <row r="27" spans="1:7" ht="12">
      <c r="A27" s="20" t="s">
        <v>35</v>
      </c>
      <c r="B27" s="29">
        <v>0.1805251</v>
      </c>
      <c r="C27" s="13">
        <v>0.1593854</v>
      </c>
      <c r="D27" s="13">
        <v>-0.03981701</v>
      </c>
      <c r="E27" s="13">
        <v>-0.0758981</v>
      </c>
      <c r="F27" s="25">
        <v>0.1633889</v>
      </c>
      <c r="G27" s="35">
        <v>0.05842371</v>
      </c>
    </row>
    <row r="28" spans="1:7" ht="12">
      <c r="A28" s="20" t="s">
        <v>36</v>
      </c>
      <c r="B28" s="29">
        <v>-0.3229498</v>
      </c>
      <c r="C28" s="13">
        <v>-0.2887914</v>
      </c>
      <c r="D28" s="13">
        <v>0.03789477</v>
      </c>
      <c r="E28" s="13">
        <v>0.3636687</v>
      </c>
      <c r="F28" s="25">
        <v>0.4630794</v>
      </c>
      <c r="G28" s="35">
        <v>0.04240163</v>
      </c>
    </row>
    <row r="29" spans="1:7" ht="12">
      <c r="A29" s="20" t="s">
        <v>37</v>
      </c>
      <c r="B29" s="29">
        <v>-0.0369872</v>
      </c>
      <c r="C29" s="13">
        <v>-0.1530559</v>
      </c>
      <c r="D29" s="13">
        <v>-0.1137634</v>
      </c>
      <c r="E29" s="13">
        <v>-0.001924061</v>
      </c>
      <c r="F29" s="25">
        <v>-0.1093777</v>
      </c>
      <c r="G29" s="35">
        <v>-0.0846281</v>
      </c>
    </row>
    <row r="30" spans="1:7" ht="12">
      <c r="A30" s="21" t="s">
        <v>38</v>
      </c>
      <c r="B30" s="31">
        <v>0.1845081</v>
      </c>
      <c r="C30" s="15">
        <v>0.09379329</v>
      </c>
      <c r="D30" s="15">
        <v>0.1717133</v>
      </c>
      <c r="E30" s="15">
        <v>0.1531507</v>
      </c>
      <c r="F30" s="27">
        <v>0.2287052</v>
      </c>
      <c r="G30" s="37">
        <v>0.1579714</v>
      </c>
    </row>
    <row r="31" spans="1:7" ht="12">
      <c r="A31" s="20" t="s">
        <v>39</v>
      </c>
      <c r="B31" s="29">
        <v>0.03161421</v>
      </c>
      <c r="C31" s="13">
        <v>-0.02806326</v>
      </c>
      <c r="D31" s="13">
        <v>-0.05623262</v>
      </c>
      <c r="E31" s="13">
        <v>0.02740047</v>
      </c>
      <c r="F31" s="25">
        <v>-0.001263522</v>
      </c>
      <c r="G31" s="35">
        <v>-0.009290966</v>
      </c>
    </row>
    <row r="32" spans="1:7" ht="12">
      <c r="A32" s="20" t="s">
        <v>40</v>
      </c>
      <c r="B32" s="29">
        <v>-0.01064204</v>
      </c>
      <c r="C32" s="13">
        <v>-0.03216051</v>
      </c>
      <c r="D32" s="13">
        <v>-0.007911609</v>
      </c>
      <c r="E32" s="13">
        <v>0.04591049</v>
      </c>
      <c r="F32" s="25">
        <v>0.07257388</v>
      </c>
      <c r="G32" s="35">
        <v>0.009570973</v>
      </c>
    </row>
    <row r="33" spans="1:7" ht="12">
      <c r="A33" s="20" t="s">
        <v>41</v>
      </c>
      <c r="B33" s="29">
        <v>0.07246941</v>
      </c>
      <c r="C33" s="13">
        <v>0.04988497</v>
      </c>
      <c r="D33" s="13">
        <v>0.05085084</v>
      </c>
      <c r="E33" s="13">
        <v>0.07544501</v>
      </c>
      <c r="F33" s="25">
        <v>0.06958597</v>
      </c>
      <c r="G33" s="35">
        <v>0.06216222</v>
      </c>
    </row>
    <row r="34" spans="1:7" ht="12">
      <c r="A34" s="21" t="s">
        <v>42</v>
      </c>
      <c r="B34" s="31">
        <v>0.02138223</v>
      </c>
      <c r="C34" s="15">
        <v>0.003761446</v>
      </c>
      <c r="D34" s="15">
        <v>0.00601687</v>
      </c>
      <c r="E34" s="15">
        <v>0.00337517</v>
      </c>
      <c r="F34" s="27">
        <v>-0.03020281</v>
      </c>
      <c r="G34" s="37">
        <v>0.002228943</v>
      </c>
    </row>
    <row r="35" spans="1:7" ht="12.75" thickBot="1">
      <c r="A35" s="22" t="s">
        <v>43</v>
      </c>
      <c r="B35" s="32">
        <v>0.0003607837</v>
      </c>
      <c r="C35" s="16">
        <v>-0.006809748</v>
      </c>
      <c r="D35" s="16">
        <v>-0.004105062</v>
      </c>
      <c r="E35" s="16">
        <v>0.001810599</v>
      </c>
      <c r="F35" s="28">
        <v>-0.001567795</v>
      </c>
      <c r="G35" s="38">
        <v>-0.002348244</v>
      </c>
    </row>
    <row r="36" spans="1:7" ht="12">
      <c r="A36" s="4" t="s">
        <v>44</v>
      </c>
      <c r="B36" s="3">
        <v>22.49756</v>
      </c>
      <c r="C36" s="3">
        <v>22.50977</v>
      </c>
      <c r="D36" s="3">
        <v>22.52808</v>
      </c>
      <c r="E36" s="3">
        <v>22.54028</v>
      </c>
      <c r="F36" s="3">
        <v>22.56165</v>
      </c>
      <c r="G36" s="3"/>
    </row>
    <row r="37" spans="1:6" ht="12">
      <c r="A37" s="4" t="s">
        <v>45</v>
      </c>
      <c r="B37" s="2">
        <v>0.3056844</v>
      </c>
      <c r="C37" s="2">
        <v>0.209554</v>
      </c>
      <c r="D37" s="2">
        <v>0.1485189</v>
      </c>
      <c r="E37" s="2">
        <v>0.1057943</v>
      </c>
      <c r="F37" s="2">
        <v>0.05137126</v>
      </c>
    </row>
    <row r="38" spans="1:7" ht="12">
      <c r="A38" s="4" t="s">
        <v>53</v>
      </c>
      <c r="B38" s="2">
        <v>-8.450647E-05</v>
      </c>
      <c r="C38" s="2">
        <v>-6.422366E-05</v>
      </c>
      <c r="D38" s="2">
        <v>-1.394968E-05</v>
      </c>
      <c r="E38" s="2">
        <v>-6.287332E-05</v>
      </c>
      <c r="F38" s="2">
        <v>0.0003454044</v>
      </c>
      <c r="G38" s="2">
        <v>0.0002311658</v>
      </c>
    </row>
    <row r="39" spans="1:7" ht="12.75" thickBot="1">
      <c r="A39" s="4" t="s">
        <v>54</v>
      </c>
      <c r="B39" s="2">
        <v>-2.703209E-05</v>
      </c>
      <c r="C39" s="2">
        <v>-2.822221E-05</v>
      </c>
      <c r="D39" s="2">
        <v>0</v>
      </c>
      <c r="E39" s="2">
        <v>-1.979373E-05</v>
      </c>
      <c r="F39" s="2">
        <v>0.0001159746</v>
      </c>
      <c r="G39" s="2">
        <v>0.0007291874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3.116404</v>
      </c>
      <c r="F40" s="17" t="s">
        <v>48</v>
      </c>
      <c r="G40" s="8">
        <v>55.072071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0.003757</v>
      </c>
      <c r="D4">
        <v>0.003757</v>
      </c>
      <c r="E4">
        <v>0.003758</v>
      </c>
      <c r="F4">
        <v>0.002087</v>
      </c>
      <c r="G4">
        <v>0.011709</v>
      </c>
    </row>
    <row r="5" spans="1:7" ht="12.75">
      <c r="A5" t="s">
        <v>13</v>
      </c>
      <c r="B5">
        <v>-1.673167</v>
      </c>
      <c r="C5">
        <v>-0.583275</v>
      </c>
      <c r="D5">
        <v>0.026092</v>
      </c>
      <c r="E5">
        <v>1.386694</v>
      </c>
      <c r="F5">
        <v>0.347672</v>
      </c>
      <c r="G5">
        <v>4.96499</v>
      </c>
    </row>
    <row r="6" spans="1:7" ht="12.75">
      <c r="A6" t="s">
        <v>14</v>
      </c>
      <c r="B6" s="49">
        <v>49.7629</v>
      </c>
      <c r="C6" s="49">
        <v>37.79799</v>
      </c>
      <c r="D6" s="49">
        <v>8.205681</v>
      </c>
      <c r="E6" s="49">
        <v>36.95201</v>
      </c>
      <c r="F6" s="49">
        <v>-203.1316</v>
      </c>
      <c r="G6" s="49">
        <v>-0.001429685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-0.6044607</v>
      </c>
      <c r="C8" s="49">
        <v>1.780718</v>
      </c>
      <c r="D8" s="49">
        <v>1.003947</v>
      </c>
      <c r="E8" s="49">
        <v>0.8361186</v>
      </c>
      <c r="F8" s="49">
        <v>-6.140316</v>
      </c>
      <c r="G8" s="49">
        <v>-0.03675753</v>
      </c>
    </row>
    <row r="9" spans="1:7" ht="12.75">
      <c r="A9" t="s">
        <v>17</v>
      </c>
      <c r="B9" s="49">
        <v>0.03052159</v>
      </c>
      <c r="C9" s="49">
        <v>-0.4613496</v>
      </c>
      <c r="D9" s="49">
        <v>0.5916109</v>
      </c>
      <c r="E9" s="49">
        <v>0.7619201</v>
      </c>
      <c r="F9" s="49">
        <v>-1.238187</v>
      </c>
      <c r="G9" s="49">
        <v>0.05364086</v>
      </c>
    </row>
    <row r="10" spans="1:7" ht="12.75">
      <c r="A10" t="s">
        <v>18</v>
      </c>
      <c r="B10" s="49">
        <v>0.225764</v>
      </c>
      <c r="C10" s="49">
        <v>-0.7817431</v>
      </c>
      <c r="D10" s="49">
        <v>-1.108084</v>
      </c>
      <c r="E10" s="49">
        <v>-0.8990303</v>
      </c>
      <c r="F10" s="49">
        <v>-0.6553457</v>
      </c>
      <c r="G10" s="49">
        <v>-0.7260615</v>
      </c>
    </row>
    <row r="11" spans="1:7" ht="12.75">
      <c r="A11" t="s">
        <v>19</v>
      </c>
      <c r="B11" s="49">
        <v>2.789623</v>
      </c>
      <c r="C11" s="49">
        <v>1.770175</v>
      </c>
      <c r="D11" s="49">
        <v>1.641697</v>
      </c>
      <c r="E11" s="49">
        <v>1.832177</v>
      </c>
      <c r="F11" s="49">
        <v>13.52329</v>
      </c>
      <c r="G11" s="49">
        <v>3.472417</v>
      </c>
    </row>
    <row r="12" spans="1:7" ht="12.75">
      <c r="A12" t="s">
        <v>20</v>
      </c>
      <c r="B12" s="49">
        <v>-0.01988067</v>
      </c>
      <c r="C12" s="49">
        <v>-0.3372488</v>
      </c>
      <c r="D12" s="49">
        <v>-0.4181228</v>
      </c>
      <c r="E12" s="49">
        <v>-0.007834996</v>
      </c>
      <c r="F12" s="49">
        <v>0.2552142</v>
      </c>
      <c r="G12" s="49">
        <v>-0.1523997</v>
      </c>
    </row>
    <row r="13" spans="1:7" ht="12.75">
      <c r="A13" t="s">
        <v>21</v>
      </c>
      <c r="B13" s="49">
        <v>-0.1565487</v>
      </c>
      <c r="C13" s="49">
        <v>-0.151417</v>
      </c>
      <c r="D13" s="49">
        <v>-0.06568024</v>
      </c>
      <c r="E13" s="49">
        <v>0.07481027</v>
      </c>
      <c r="F13" s="49">
        <v>-0.2029443</v>
      </c>
      <c r="G13" s="49">
        <v>-0.08397096</v>
      </c>
    </row>
    <row r="14" spans="1:7" ht="12.75">
      <c r="A14" t="s">
        <v>22</v>
      </c>
      <c r="B14" s="49">
        <v>0.03920346</v>
      </c>
      <c r="C14" s="49">
        <v>0.01840469</v>
      </c>
      <c r="D14" s="49">
        <v>-0.07063933</v>
      </c>
      <c r="E14" s="49">
        <v>-0.03240024</v>
      </c>
      <c r="F14" s="49">
        <v>0.3178283</v>
      </c>
      <c r="G14" s="49">
        <v>0.02777494</v>
      </c>
    </row>
    <row r="15" spans="1:7" ht="12.75">
      <c r="A15" t="s">
        <v>23</v>
      </c>
      <c r="B15" s="49">
        <v>-0.3829995</v>
      </c>
      <c r="C15" s="49">
        <v>-0.1118088</v>
      </c>
      <c r="D15" s="49">
        <v>-0.06532019</v>
      </c>
      <c r="E15" s="49">
        <v>-0.1177074</v>
      </c>
      <c r="F15" s="49">
        <v>-0.4107844</v>
      </c>
      <c r="G15" s="49">
        <v>-0.1811689</v>
      </c>
    </row>
    <row r="16" spans="1:7" ht="12.75">
      <c r="A16" t="s">
        <v>24</v>
      </c>
      <c r="B16" s="49">
        <v>-0.008169273</v>
      </c>
      <c r="C16" s="49">
        <v>-0.04248713</v>
      </c>
      <c r="D16" s="49">
        <v>-0.02102139</v>
      </c>
      <c r="E16" s="49">
        <v>0.009003948</v>
      </c>
      <c r="F16" s="49">
        <v>-0.002070723</v>
      </c>
      <c r="G16" s="49">
        <v>-0.01457164</v>
      </c>
    </row>
    <row r="17" spans="1:7" ht="12.75">
      <c r="A17" t="s">
        <v>25</v>
      </c>
      <c r="B17" s="49">
        <v>-0.03377066</v>
      </c>
      <c r="C17" s="49">
        <v>-0.0159814</v>
      </c>
      <c r="D17" s="49">
        <v>-0.01969362</v>
      </c>
      <c r="E17" s="49">
        <v>-0.01681068</v>
      </c>
      <c r="F17" s="49">
        <v>-0.0189822</v>
      </c>
      <c r="G17" s="49">
        <v>-0.02004434</v>
      </c>
    </row>
    <row r="18" spans="1:7" ht="12.75">
      <c r="A18" t="s">
        <v>26</v>
      </c>
      <c r="B18" s="49">
        <v>0.02722595</v>
      </c>
      <c r="C18" s="49">
        <v>0.03698276</v>
      </c>
      <c r="D18" s="49">
        <v>0.03791816</v>
      </c>
      <c r="E18" s="49">
        <v>0.02442763</v>
      </c>
      <c r="F18" s="49">
        <v>0.02371408</v>
      </c>
      <c r="G18" s="49">
        <v>0.03100713</v>
      </c>
    </row>
    <row r="19" spans="1:7" ht="12.75">
      <c r="A19" t="s">
        <v>27</v>
      </c>
      <c r="B19" s="49">
        <v>-0.2174515</v>
      </c>
      <c r="C19" s="49">
        <v>-0.2042699</v>
      </c>
      <c r="D19" s="49">
        <v>-0.1994463</v>
      </c>
      <c r="E19" s="49">
        <v>-0.2054575</v>
      </c>
      <c r="F19" s="49">
        <v>-0.1502764</v>
      </c>
      <c r="G19" s="49">
        <v>-0.1980819</v>
      </c>
    </row>
    <row r="20" spans="1:7" ht="12.75">
      <c r="A20" t="s">
        <v>28</v>
      </c>
      <c r="B20" s="49">
        <v>-0.0006073179</v>
      </c>
      <c r="C20" s="49">
        <v>0.002284446</v>
      </c>
      <c r="D20" s="49">
        <v>0.009649931</v>
      </c>
      <c r="E20" s="49">
        <v>0.006381101</v>
      </c>
      <c r="F20" s="49">
        <v>-0.006118721</v>
      </c>
      <c r="G20" s="49">
        <v>0.00350159</v>
      </c>
    </row>
    <row r="21" spans="1:7" ht="12.75">
      <c r="A21" t="s">
        <v>29</v>
      </c>
      <c r="B21" s="49">
        <v>15.73488</v>
      </c>
      <c r="C21" s="49">
        <v>16.55723</v>
      </c>
      <c r="D21" s="49">
        <v>0.2339252</v>
      </c>
      <c r="E21" s="49">
        <v>11.74594</v>
      </c>
      <c r="F21" s="49">
        <v>-68.36166</v>
      </c>
      <c r="G21" s="49">
        <v>0.002262759</v>
      </c>
    </row>
    <row r="22" spans="1:7" ht="12.75">
      <c r="A22" t="s">
        <v>30</v>
      </c>
      <c r="B22" s="49">
        <v>-33.46345</v>
      </c>
      <c r="C22" s="49">
        <v>-11.6655</v>
      </c>
      <c r="D22" s="49">
        <v>0.5218428</v>
      </c>
      <c r="E22" s="49">
        <v>27.73395</v>
      </c>
      <c r="F22" s="49">
        <v>6.953434</v>
      </c>
      <c r="G22" s="49">
        <v>0</v>
      </c>
    </row>
    <row r="23" spans="1:7" ht="12.75">
      <c r="A23" t="s">
        <v>31</v>
      </c>
      <c r="B23" s="49">
        <v>-0.406762</v>
      </c>
      <c r="C23" s="49">
        <v>2.06427</v>
      </c>
      <c r="D23" s="49">
        <v>3.315561</v>
      </c>
      <c r="E23" s="49">
        <v>1.626007</v>
      </c>
      <c r="F23" s="49">
        <v>6.225253</v>
      </c>
      <c r="G23" s="49">
        <v>2.459138</v>
      </c>
    </row>
    <row r="24" spans="1:7" ht="12.75">
      <c r="A24" t="s">
        <v>32</v>
      </c>
      <c r="B24" s="49">
        <v>-2.353464</v>
      </c>
      <c r="C24" s="49">
        <v>-0.3838891</v>
      </c>
      <c r="D24" s="49">
        <v>3.757614</v>
      </c>
      <c r="E24" s="49">
        <v>2.984916</v>
      </c>
      <c r="F24" s="49">
        <v>1.201271</v>
      </c>
      <c r="G24" s="49">
        <v>1.350761</v>
      </c>
    </row>
    <row r="25" spans="1:7" ht="12.75">
      <c r="A25" t="s">
        <v>33</v>
      </c>
      <c r="B25" s="49">
        <v>-0.2920495</v>
      </c>
      <c r="C25" s="49">
        <v>0.9262782</v>
      </c>
      <c r="D25" s="49">
        <v>1.407426</v>
      </c>
      <c r="E25" s="49">
        <v>0.4450993</v>
      </c>
      <c r="F25" s="49">
        <v>-1.232248</v>
      </c>
      <c r="G25" s="49">
        <v>0.4617763</v>
      </c>
    </row>
    <row r="26" spans="1:7" ht="12.75">
      <c r="A26" t="s">
        <v>34</v>
      </c>
      <c r="B26" s="49">
        <v>1.04104</v>
      </c>
      <c r="C26" s="49">
        <v>1.140666</v>
      </c>
      <c r="D26" s="49">
        <v>1.093518</v>
      </c>
      <c r="E26" s="49">
        <v>0.1200313</v>
      </c>
      <c r="F26" s="49">
        <v>0.7226029</v>
      </c>
      <c r="G26" s="49">
        <v>0.8133374</v>
      </c>
    </row>
    <row r="27" spans="1:7" ht="12.75">
      <c r="A27" t="s">
        <v>35</v>
      </c>
      <c r="B27" s="49">
        <v>0.1805251</v>
      </c>
      <c r="C27" s="49">
        <v>0.1593854</v>
      </c>
      <c r="D27" s="49">
        <v>-0.03981701</v>
      </c>
      <c r="E27" s="49">
        <v>-0.0758981</v>
      </c>
      <c r="F27" s="49">
        <v>0.1633889</v>
      </c>
      <c r="G27" s="49">
        <v>0.05842371</v>
      </c>
    </row>
    <row r="28" spans="1:7" ht="12.75">
      <c r="A28" t="s">
        <v>36</v>
      </c>
      <c r="B28" s="49">
        <v>-0.3229498</v>
      </c>
      <c r="C28" s="49">
        <v>-0.2887914</v>
      </c>
      <c r="D28" s="49">
        <v>0.03789477</v>
      </c>
      <c r="E28" s="49">
        <v>0.3636687</v>
      </c>
      <c r="F28" s="49">
        <v>0.4630794</v>
      </c>
      <c r="G28" s="49">
        <v>0.04240163</v>
      </c>
    </row>
    <row r="29" spans="1:7" ht="12.75">
      <c r="A29" t="s">
        <v>37</v>
      </c>
      <c r="B29" s="49">
        <v>-0.0369872</v>
      </c>
      <c r="C29" s="49">
        <v>-0.1530559</v>
      </c>
      <c r="D29" s="49">
        <v>-0.1137634</v>
      </c>
      <c r="E29" s="49">
        <v>-0.001924061</v>
      </c>
      <c r="F29" s="49">
        <v>-0.1093777</v>
      </c>
      <c r="G29" s="49">
        <v>-0.0846281</v>
      </c>
    </row>
    <row r="30" spans="1:7" ht="12.75">
      <c r="A30" t="s">
        <v>38</v>
      </c>
      <c r="B30" s="49">
        <v>0.1845081</v>
      </c>
      <c r="C30" s="49">
        <v>0.09379329</v>
      </c>
      <c r="D30" s="49">
        <v>0.1717133</v>
      </c>
      <c r="E30" s="49">
        <v>0.1531507</v>
      </c>
      <c r="F30" s="49">
        <v>0.2287052</v>
      </c>
      <c r="G30" s="49">
        <v>0.1579714</v>
      </c>
    </row>
    <row r="31" spans="1:7" ht="12.75">
      <c r="A31" t="s">
        <v>39</v>
      </c>
      <c r="B31" s="49">
        <v>0.03161421</v>
      </c>
      <c r="C31" s="49">
        <v>-0.02806326</v>
      </c>
      <c r="D31" s="49">
        <v>-0.05623262</v>
      </c>
      <c r="E31" s="49">
        <v>0.02740047</v>
      </c>
      <c r="F31" s="49">
        <v>-0.001263522</v>
      </c>
      <c r="G31" s="49">
        <v>-0.009290966</v>
      </c>
    </row>
    <row r="32" spans="1:7" ht="12.75">
      <c r="A32" t="s">
        <v>40</v>
      </c>
      <c r="B32" s="49">
        <v>-0.01064204</v>
      </c>
      <c r="C32" s="49">
        <v>-0.03216051</v>
      </c>
      <c r="D32" s="49">
        <v>-0.007911609</v>
      </c>
      <c r="E32" s="49">
        <v>0.04591049</v>
      </c>
      <c r="F32" s="49">
        <v>0.07257388</v>
      </c>
      <c r="G32" s="49">
        <v>0.009570973</v>
      </c>
    </row>
    <row r="33" spans="1:7" ht="12.75">
      <c r="A33" t="s">
        <v>41</v>
      </c>
      <c r="B33" s="49">
        <v>0.07246941</v>
      </c>
      <c r="C33" s="49">
        <v>0.04988497</v>
      </c>
      <c r="D33" s="49">
        <v>0.05085084</v>
      </c>
      <c r="E33" s="49">
        <v>0.07544501</v>
      </c>
      <c r="F33" s="49">
        <v>0.06958597</v>
      </c>
      <c r="G33" s="49">
        <v>0.06216222</v>
      </c>
    </row>
    <row r="34" spans="1:7" ht="12.75">
      <c r="A34" t="s">
        <v>42</v>
      </c>
      <c r="B34" s="49">
        <v>0.02138223</v>
      </c>
      <c r="C34" s="49">
        <v>0.003761446</v>
      </c>
      <c r="D34" s="49">
        <v>0.00601687</v>
      </c>
      <c r="E34" s="49">
        <v>0.00337517</v>
      </c>
      <c r="F34" s="49">
        <v>-0.03020281</v>
      </c>
      <c r="G34" s="49">
        <v>0.002228943</v>
      </c>
    </row>
    <row r="35" spans="1:7" ht="12.75">
      <c r="A35" t="s">
        <v>43</v>
      </c>
      <c r="B35" s="49">
        <v>0.0003607837</v>
      </c>
      <c r="C35" s="49">
        <v>-0.006809748</v>
      </c>
      <c r="D35" s="49">
        <v>-0.004105062</v>
      </c>
      <c r="E35" s="49">
        <v>0.001810599</v>
      </c>
      <c r="F35" s="49">
        <v>-0.001567795</v>
      </c>
      <c r="G35" s="49">
        <v>-0.002348244</v>
      </c>
    </row>
    <row r="36" spans="1:6" ht="12.75">
      <c r="A36" t="s">
        <v>44</v>
      </c>
      <c r="B36" s="49">
        <v>22.49756</v>
      </c>
      <c r="C36" s="49">
        <v>22.50977</v>
      </c>
      <c r="D36" s="49">
        <v>22.52808</v>
      </c>
      <c r="E36" s="49">
        <v>22.54028</v>
      </c>
      <c r="F36" s="49">
        <v>22.56165</v>
      </c>
    </row>
    <row r="37" spans="1:6" ht="12.75">
      <c r="A37" t="s">
        <v>45</v>
      </c>
      <c r="B37" s="49">
        <v>0.3056844</v>
      </c>
      <c r="C37" s="49">
        <v>0.209554</v>
      </c>
      <c r="D37" s="49">
        <v>0.1485189</v>
      </c>
      <c r="E37" s="49">
        <v>0.1057943</v>
      </c>
      <c r="F37" s="49">
        <v>0.05137126</v>
      </c>
    </row>
    <row r="38" spans="1:7" ht="12.75">
      <c r="A38" t="s">
        <v>55</v>
      </c>
      <c r="B38" s="49">
        <v>-8.450647E-05</v>
      </c>
      <c r="C38" s="49">
        <v>-6.422366E-05</v>
      </c>
      <c r="D38" s="49">
        <v>-1.394968E-05</v>
      </c>
      <c r="E38" s="49">
        <v>-6.287332E-05</v>
      </c>
      <c r="F38" s="49">
        <v>0.0003454044</v>
      </c>
      <c r="G38" s="49">
        <v>0.0002311658</v>
      </c>
    </row>
    <row r="39" spans="1:7" ht="12.75">
      <c r="A39" t="s">
        <v>56</v>
      </c>
      <c r="B39" s="49">
        <v>-2.703209E-05</v>
      </c>
      <c r="C39" s="49">
        <v>-2.822221E-05</v>
      </c>
      <c r="D39" s="49">
        <v>0</v>
      </c>
      <c r="E39" s="49">
        <v>-1.979373E-05</v>
      </c>
      <c r="F39" s="49">
        <v>0.0001159746</v>
      </c>
      <c r="G39" s="49">
        <v>0.0007291874</v>
      </c>
    </row>
    <row r="40" spans="2:7" ht="12.75">
      <c r="B40" t="s">
        <v>46</v>
      </c>
      <c r="C40">
        <v>-0.003757</v>
      </c>
      <c r="D40" t="s">
        <v>47</v>
      </c>
      <c r="E40">
        <v>3.116404</v>
      </c>
      <c r="F40" t="s">
        <v>48</v>
      </c>
      <c r="G40">
        <v>55.072071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-8.450647132151028E-05</v>
      </c>
      <c r="C50">
        <f>-0.017/(C7*C7+C22*C22)*(C21*C22+C6*C7)</f>
        <v>-6.422366037962845E-05</v>
      </c>
      <c r="D50">
        <f>-0.017/(D7*D7+D22*D22)*(D21*D22+D6*D7)</f>
        <v>-1.3949678414283079E-05</v>
      </c>
      <c r="E50">
        <f>-0.017/(E7*E7+E22*E22)*(E21*E22+E6*E7)</f>
        <v>-6.287331281924598E-05</v>
      </c>
      <c r="F50">
        <f>-0.017/(F7*F7+F22*F22)*(F21*F22+F6*F7)</f>
        <v>0.0003454043622056067</v>
      </c>
      <c r="G50">
        <f>(B50*B$4+C50*C$4+D50*D$4+E50*E$4+F50*F$4)/SUM(B$4:F$4)</f>
        <v>2.0601234126012098E-08</v>
      </c>
    </row>
    <row r="51" spans="1:7" ht="12.75">
      <c r="A51" t="s">
        <v>59</v>
      </c>
      <c r="B51">
        <f>-0.017/(B7*B7+B22*B22)*(B21*B7-B6*B22)</f>
        <v>-2.7032083807774385E-05</v>
      </c>
      <c r="C51">
        <f>-0.017/(C7*C7+C22*C22)*(C21*C7-C6*C22)</f>
        <v>-2.8222211111015864E-05</v>
      </c>
      <c r="D51">
        <f>-0.017/(D7*D7+D22*D22)*(D21*D7-D6*D22)</f>
        <v>-3.96944886075719E-07</v>
      </c>
      <c r="E51">
        <f>-0.017/(E7*E7+E22*E22)*(E21*E7-E6*E22)</f>
        <v>-1.9793725468593668E-05</v>
      </c>
      <c r="F51">
        <f>-0.017/(F7*F7+F22*F22)*(F21*F7-F6*F22)</f>
        <v>0.00011597464735640913</v>
      </c>
      <c r="G51">
        <f>(B51*B$4+C51*C$4+D51*D$4+E51*E$4+F51*F$4)/SUM(B$4:F$4)</f>
        <v>-5.28531667576189E-08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10000.004715907804</v>
      </c>
      <c r="C62">
        <f>C7+(2/0.017)*(C8*C50-C23*C51)</f>
        <v>9999.993399298313</v>
      </c>
      <c r="D62">
        <f>D7+(2/0.017)*(D8*D50-D23*D51)</f>
        <v>9999.998507218494</v>
      </c>
      <c r="E62">
        <f>E7+(2/0.017)*(E8*E50-E23*E51)</f>
        <v>9999.997601787045</v>
      </c>
      <c r="F62">
        <f>F7+(2/0.017)*(F8*F50-F23*F51)</f>
        <v>9999.665545476106</v>
      </c>
    </row>
    <row r="63" spans="1:6" ht="12.75">
      <c r="A63" t="s">
        <v>67</v>
      </c>
      <c r="B63">
        <f>B8+(3/0.017)*(B9*B50-B24*B51)</f>
        <v>-0.6161427543452827</v>
      </c>
      <c r="C63">
        <f>C8+(3/0.017)*(C9*C50-C24*C51)</f>
        <v>1.7840348283770457</v>
      </c>
      <c r="D63">
        <f>D8+(3/0.017)*(D9*D50-D24*D51)</f>
        <v>1.0027538442105461</v>
      </c>
      <c r="E63">
        <f>E8+(3/0.017)*(E9*E50-E24*E51)</f>
        <v>0.8380912177165133</v>
      </c>
      <c r="F63">
        <f>F8+(3/0.017)*(F9*F50-F24*F51)</f>
        <v>-6.240373442052486</v>
      </c>
    </row>
    <row r="64" spans="1:6" ht="12.75">
      <c r="A64" t="s">
        <v>68</v>
      </c>
      <c r="B64">
        <f>B9+(4/0.017)*(B10*B50-B25*B51)</f>
        <v>0.02417494869377693</v>
      </c>
      <c r="C64">
        <f>C9+(4/0.017)*(C10*C50-C25*C51)</f>
        <v>-0.44338535946671775</v>
      </c>
      <c r="D64">
        <f>D9+(4/0.017)*(D10*D50-D25*D51)</f>
        <v>0.5953793908257041</v>
      </c>
      <c r="E64">
        <f>E9+(4/0.017)*(E10*E50-E25*E51)</f>
        <v>0.7772930850909044</v>
      </c>
      <c r="F64">
        <f>F9+(4/0.017)*(F10*F50-F25*F51)</f>
        <v>-1.2578222320651873</v>
      </c>
    </row>
    <row r="65" spans="1:6" ht="12.75">
      <c r="A65" t="s">
        <v>69</v>
      </c>
      <c r="B65">
        <f>B10+(5/0.017)*(B11*B50-B26*B51)</f>
        <v>0.16470526014115291</v>
      </c>
      <c r="C65">
        <f>C10+(5/0.017)*(C11*C50-C26*C51)</f>
        <v>-0.8057122180451032</v>
      </c>
      <c r="D65">
        <f>D10+(5/0.017)*(D11*D50-D26*D51)</f>
        <v>-1.1146919643605182</v>
      </c>
      <c r="E65">
        <f>E10+(5/0.017)*(E11*E50-E26*E51)</f>
        <v>-0.9322124091357027</v>
      </c>
      <c r="F65">
        <f>F10+(5/0.017)*(F11*F50-F26*F51)</f>
        <v>0.6938306943721293</v>
      </c>
    </row>
    <row r="66" spans="1:6" ht="12.75">
      <c r="A66" t="s">
        <v>70</v>
      </c>
      <c r="B66">
        <f>B11+(6/0.017)*(B12*B50-B27*B51)</f>
        <v>2.791938299377111</v>
      </c>
      <c r="C66">
        <f>C11+(6/0.017)*(C12*C50-C27*C51)</f>
        <v>1.7794070802828652</v>
      </c>
      <c r="D66">
        <f>D11+(6/0.017)*(D12*D50-D27*D51)</f>
        <v>1.6437500141550052</v>
      </c>
      <c r="E66">
        <f>E11+(6/0.017)*(E12*E50-E27*E51)</f>
        <v>1.8318206374115733</v>
      </c>
      <c r="F66">
        <f>F11+(6/0.017)*(F12*F50-F27*F51)</f>
        <v>13.547714633382597</v>
      </c>
    </row>
    <row r="67" spans="1:6" ht="12.75">
      <c r="A67" t="s">
        <v>71</v>
      </c>
      <c r="B67">
        <f>B12+(7/0.017)*(B13*B50-B28*B51)</f>
        <v>-0.01802798734272587</v>
      </c>
      <c r="C67">
        <f>C12+(7/0.017)*(C13*C50-C28*C51)</f>
        <v>-0.3366005908893533</v>
      </c>
      <c r="D67">
        <f>D12+(7/0.017)*(D13*D50-D28*D51)</f>
        <v>-0.41773933985121564</v>
      </c>
      <c r="E67">
        <f>E12+(7/0.017)*(E13*E50-E28*E51)</f>
        <v>-0.0068077299817278425</v>
      </c>
      <c r="F67">
        <f>F12+(7/0.017)*(F13*F50-F28*F51)</f>
        <v>0.20423636374561965</v>
      </c>
    </row>
    <row r="68" spans="1:6" ht="12.75">
      <c r="A68" t="s">
        <v>72</v>
      </c>
      <c r="B68">
        <f>B13+(8/0.017)*(B14*B50-B29*B51)</f>
        <v>-0.1585782468980748</v>
      </c>
      <c r="C68">
        <f>C13+(8/0.017)*(C14*C50-C29*C51)</f>
        <v>-0.15400598469719476</v>
      </c>
      <c r="D68">
        <f>D13+(8/0.017)*(D14*D50-D29*D51)</f>
        <v>-0.06523777499433044</v>
      </c>
      <c r="E68">
        <f>E13+(8/0.017)*(E14*E50-E29*E51)</f>
        <v>0.07575098815986815</v>
      </c>
      <c r="F68">
        <f>F13+(8/0.017)*(F14*F50-F29*F51)</f>
        <v>-0.14531403108774243</v>
      </c>
    </row>
    <row r="69" spans="1:6" ht="12.75">
      <c r="A69" t="s">
        <v>73</v>
      </c>
      <c r="B69">
        <f>B14+(9/0.017)*(B15*B50-B30*B51)</f>
        <v>0.058978881892226116</v>
      </c>
      <c r="C69">
        <f>C14+(9/0.017)*(C15*C50-C30*C51)</f>
        <v>0.023607655874616166</v>
      </c>
      <c r="D69">
        <f>D14+(9/0.017)*(D15*D50-D30*D51)</f>
        <v>-0.07012084722077092</v>
      </c>
      <c r="E69">
        <f>E14+(9/0.017)*(E15*E50-E30*E51)</f>
        <v>-0.026877375656931317</v>
      </c>
      <c r="F69">
        <f>F14+(9/0.017)*(F15*F50-F30*F51)</f>
        <v>0.22866967897404067</v>
      </c>
    </row>
    <row r="70" spans="1:6" ht="12.75">
      <c r="A70" t="s">
        <v>74</v>
      </c>
      <c r="B70">
        <f>B15+(10/0.017)*(B16*B50-B31*B51)</f>
        <v>-0.38209070328898315</v>
      </c>
      <c r="C70">
        <f>C15+(10/0.017)*(C16*C50-C31*C51)</f>
        <v>-0.11066958131797541</v>
      </c>
      <c r="D70">
        <f>D15+(10/0.017)*(D16*D50-D31*D51)</f>
        <v>-0.06516082507095201</v>
      </c>
      <c r="E70">
        <f>E15+(10/0.017)*(E16*E50-E31*E51)</f>
        <v>-0.11772137097548341</v>
      </c>
      <c r="F70">
        <f>F15+(10/0.017)*(F16*F50-F31*F51)</f>
        <v>-0.4111189295522014</v>
      </c>
    </row>
    <row r="71" spans="1:6" ht="12.75">
      <c r="A71" t="s">
        <v>75</v>
      </c>
      <c r="B71">
        <f>B16+(11/0.017)*(B17*B50-B32*B51)</f>
        <v>-0.006508814721767019</v>
      </c>
      <c r="C71">
        <f>C16+(11/0.017)*(C17*C50-C32*C51)</f>
        <v>-0.04241029609784332</v>
      </c>
      <c r="D71">
        <f>D16+(11/0.017)*(D17*D50-D32*D51)</f>
        <v>-0.020845662286830647</v>
      </c>
      <c r="E71">
        <f>E16+(11/0.017)*(E17*E50-E32*E51)</f>
        <v>0.010275860385462436</v>
      </c>
      <c r="F71">
        <f>F16+(11/0.017)*(F17*F50-F32*F51)</f>
        <v>-0.011759306121764812</v>
      </c>
    </row>
    <row r="72" spans="1:6" ht="12.75">
      <c r="A72" t="s">
        <v>76</v>
      </c>
      <c r="B72">
        <f>B17+(12/0.017)*(B18*B50-B33*B51)</f>
        <v>-0.03401190926935711</v>
      </c>
      <c r="C72">
        <f>C17+(12/0.017)*(C18*C50-C33*C51)</f>
        <v>-0.016664202868377376</v>
      </c>
      <c r="D72">
        <f>D17+(12/0.017)*(D18*D50-D33*D51)</f>
        <v>-0.020052745522708713</v>
      </c>
      <c r="E72">
        <f>E17+(12/0.017)*(E18*E50-E33*E51)</f>
        <v>-0.01684068579282882</v>
      </c>
      <c r="F72">
        <f>F17+(12/0.017)*(F18*F50-F33*F51)</f>
        <v>-0.01889697293224301</v>
      </c>
    </row>
    <row r="73" spans="1:6" ht="12.75">
      <c r="A73" t="s">
        <v>77</v>
      </c>
      <c r="B73">
        <f>B18+(13/0.017)*(B19*B50-B34*B51)</f>
        <v>0.041720235139120265</v>
      </c>
      <c r="C73">
        <f>C18+(13/0.017)*(C19*C50-C34*C51)</f>
        <v>0.047096084769657626</v>
      </c>
      <c r="D73">
        <f>D18+(13/0.017)*(D19*D50-D34*D51)</f>
        <v>0.04004756008541406</v>
      </c>
      <c r="E73">
        <f>E18+(13/0.017)*(E19*E50-E34*E51)</f>
        <v>0.03435703065531475</v>
      </c>
      <c r="F73">
        <f>F18+(13/0.017)*(F19*F50-F34*F51)</f>
        <v>-0.013300257067600949</v>
      </c>
    </row>
    <row r="74" spans="1:6" ht="12.75">
      <c r="A74" t="s">
        <v>78</v>
      </c>
      <c r="B74">
        <f>B19+(14/0.017)*(B20*B50-B35*B51)</f>
        <v>-0.21740120291818824</v>
      </c>
      <c r="C74">
        <f>C19+(14/0.017)*(C20*C50-C35*C51)</f>
        <v>-0.20454899545977634</v>
      </c>
      <c r="D74">
        <f>D19+(14/0.017)*(D20*D50-D35*D51)</f>
        <v>-0.19955850004973713</v>
      </c>
      <c r="E74">
        <f>E19+(14/0.017)*(E20*E50-E35*E51)</f>
        <v>-0.20575838673157074</v>
      </c>
      <c r="F74">
        <f>F19+(14/0.017)*(F20*F50-F35*F51)</f>
        <v>-0.1518671363724551</v>
      </c>
    </row>
    <row r="75" spans="1:6" ht="12.75">
      <c r="A75" t="s">
        <v>79</v>
      </c>
      <c r="B75" s="49">
        <f>B20</f>
        <v>-0.0006073179</v>
      </c>
      <c r="C75" s="49">
        <f>C20</f>
        <v>0.002284446</v>
      </c>
      <c r="D75" s="49">
        <f>D20</f>
        <v>0.009649931</v>
      </c>
      <c r="E75" s="49">
        <f>E20</f>
        <v>0.006381101</v>
      </c>
      <c r="F75" s="49">
        <f>F20</f>
        <v>-0.006118721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-33.4574836642837</v>
      </c>
      <c r="C82">
        <f>C22+(2/0.017)*(C8*C51+C23*C50)</f>
        <v>-11.68700950291024</v>
      </c>
      <c r="D82">
        <f>D22+(2/0.017)*(D8*D51+D23*D50)</f>
        <v>0.5163546210187672</v>
      </c>
      <c r="E82">
        <f>E22+(2/0.017)*(E8*E51+E23*E50)</f>
        <v>27.719975606025308</v>
      </c>
      <c r="F82">
        <f>F22+(2/0.017)*(F8*F51+F23*F50)</f>
        <v>7.122623242267838</v>
      </c>
    </row>
    <row r="83" spans="1:6" ht="12.75">
      <c r="A83" t="s">
        <v>82</v>
      </c>
      <c r="B83">
        <f>B23+(3/0.017)*(B9*B51+B24*B50)</f>
        <v>-0.3718106101452858</v>
      </c>
      <c r="C83">
        <f>C23+(3/0.017)*(C9*C51+C24*C50)</f>
        <v>2.0709185415862983</v>
      </c>
      <c r="D83">
        <f>D23+(3/0.017)*(D9*D51+D24*D50)</f>
        <v>3.3062694099130043</v>
      </c>
      <c r="E83">
        <f>E23+(3/0.017)*(E9*E51+E24*E50)</f>
        <v>1.5902270950537218</v>
      </c>
      <c r="F83">
        <f>F23+(3/0.017)*(F9*F51+F24*F50)</f>
        <v>6.273134048747907</v>
      </c>
    </row>
    <row r="84" spans="1:6" ht="12.75">
      <c r="A84" t="s">
        <v>83</v>
      </c>
      <c r="B84">
        <f>B24+(4/0.017)*(B10*B51+B25*B50)</f>
        <v>-2.3490928938053095</v>
      </c>
      <c r="C84">
        <f>C24+(4/0.017)*(C10*C51+C25*C50)</f>
        <v>-0.3926953253484879</v>
      </c>
      <c r="D84">
        <f>D24+(4/0.017)*(D10*D51+D25*D50)</f>
        <v>3.7530979313377038</v>
      </c>
      <c r="E84">
        <f>E24+(4/0.017)*(E10*E51+E25*E50)</f>
        <v>2.9825184215109695</v>
      </c>
      <c r="F84">
        <f>F24+(4/0.017)*(F10*F51+F25*F50)</f>
        <v>1.083241042123959</v>
      </c>
    </row>
    <row r="85" spans="1:6" ht="12.75">
      <c r="A85" t="s">
        <v>84</v>
      </c>
      <c r="B85">
        <f>B25+(5/0.017)*(B11*B51+B26*B50)</f>
        <v>-0.340103599891953</v>
      </c>
      <c r="C85">
        <f>C25+(5/0.017)*(C11*C51+C26*C50)</f>
        <v>0.8900382004870495</v>
      </c>
      <c r="D85">
        <f>D25+(5/0.017)*(D11*D51+D26*D50)</f>
        <v>1.4027477977444514</v>
      </c>
      <c r="E85">
        <f>E25+(5/0.017)*(E11*E51+E26*E50)</f>
        <v>0.43221330764091986</v>
      </c>
      <c r="F85">
        <f>F25+(5/0.017)*(F11*F51+F26*F50)</f>
        <v>-0.6975571227497424</v>
      </c>
    </row>
    <row r="86" spans="1:6" ht="12.75">
      <c r="A86" t="s">
        <v>85</v>
      </c>
      <c r="B86">
        <f>B26+(6/0.017)*(B12*B51+B27*B50)</f>
        <v>1.0358453682652817</v>
      </c>
      <c r="C86">
        <f>C26+(6/0.017)*(C12*C51+C27*C50)</f>
        <v>1.1404124445993407</v>
      </c>
      <c r="D86">
        <f>D26+(6/0.017)*(D12*D51+D27*D50)</f>
        <v>1.0937726139501636</v>
      </c>
      <c r="E86">
        <f>E26+(6/0.017)*(E12*E51+E27*E50)</f>
        <v>0.12177025838007927</v>
      </c>
      <c r="F86">
        <f>F26+(6/0.017)*(F12*F51+F27*F50)</f>
        <v>0.7529677055204672</v>
      </c>
    </row>
    <row r="87" spans="1:6" ht="12.75">
      <c r="A87" t="s">
        <v>86</v>
      </c>
      <c r="B87">
        <f>B27+(7/0.017)*(B13*B51+B28*B50)</f>
        <v>0.19350523524309995</v>
      </c>
      <c r="C87">
        <f>C27+(7/0.017)*(C13*C51+C28*C50)</f>
        <v>0.16878210254927523</v>
      </c>
      <c r="D87">
        <f>D27+(7/0.017)*(D13*D51+D28*D50)</f>
        <v>-0.040023941702229</v>
      </c>
      <c r="E87">
        <f>E27+(7/0.017)*(E13*E51+E28*E50)</f>
        <v>-0.0859228534817623</v>
      </c>
      <c r="F87">
        <f>F27+(7/0.017)*(F13*F51+F28*F50)</f>
        <v>0.21955906225143718</v>
      </c>
    </row>
    <row r="88" spans="1:6" ht="12.75">
      <c r="A88" t="s">
        <v>87</v>
      </c>
      <c r="B88">
        <f>B28+(8/0.017)*(B14*B51+B29*B50)</f>
        <v>-0.32197760868715847</v>
      </c>
      <c r="C88">
        <f>C28+(8/0.017)*(C14*C51+C29*C50)</f>
        <v>-0.2844100404263126</v>
      </c>
      <c r="D88">
        <f>D28+(8/0.017)*(D14*D51+D29*D50)</f>
        <v>0.03865477130170107</v>
      </c>
      <c r="E88">
        <f>E28+(8/0.017)*(E14*E51+E29*E50)</f>
        <v>0.3640274263740296</v>
      </c>
      <c r="F88">
        <f>F28+(8/0.017)*(F14*F51+F29*F50)</f>
        <v>0.462646689554998</v>
      </c>
    </row>
    <row r="89" spans="1:6" ht="12.75">
      <c r="A89" t="s">
        <v>88</v>
      </c>
      <c r="B89">
        <f>B29+(9/0.017)*(B15*B51+B30*B50)</f>
        <v>-0.03976071087706506</v>
      </c>
      <c r="C89">
        <f>C29+(9/0.017)*(C15*C51+C30*C50)</f>
        <v>-0.15457438891803574</v>
      </c>
      <c r="D89">
        <f>D29+(9/0.017)*(D15*D51+D30*D50)</f>
        <v>-0.1150177971289233</v>
      </c>
      <c r="E89">
        <f>E29+(9/0.017)*(E15*E51+E30*E50)</f>
        <v>-0.005788356010310644</v>
      </c>
      <c r="F89">
        <f>F29+(9/0.017)*(F15*F51+F30*F50)</f>
        <v>-0.09277788939492208</v>
      </c>
    </row>
    <row r="90" spans="1:6" ht="12.75">
      <c r="A90" t="s">
        <v>89</v>
      </c>
      <c r="B90">
        <f>B30+(10/0.017)*(B16*B51+B31*B50)</f>
        <v>0.18306646890686318</v>
      </c>
      <c r="C90">
        <f>C30+(10/0.017)*(C16*C51+C31*C50)</f>
        <v>0.09555882295985081</v>
      </c>
      <c r="D90">
        <f>D30+(10/0.017)*(D16*D51+D31*D50)</f>
        <v>0.1721796360580302</v>
      </c>
      <c r="E90">
        <f>E30+(10/0.017)*(E16*E51+E31*E50)</f>
        <v>0.15203247647261772</v>
      </c>
      <c r="F90">
        <f>F30+(10/0.017)*(F16*F51+F31*F50)</f>
        <v>0.22830721330574086</v>
      </c>
    </row>
    <row r="91" spans="1:6" ht="12.75">
      <c r="A91" t="s">
        <v>90</v>
      </c>
      <c r="B91">
        <f>B31+(11/0.017)*(B17*B51+B32*B50)</f>
        <v>0.03278681812668755</v>
      </c>
      <c r="C91">
        <f>C31+(11/0.017)*(C17*C51+C32*C50)</f>
        <v>-0.02643493898342485</v>
      </c>
      <c r="D91">
        <f>D31+(11/0.017)*(D17*D51+D32*D50)</f>
        <v>-0.05615614949921144</v>
      </c>
      <c r="E91">
        <f>E31+(11/0.017)*(E17*E51+E32*E50)</f>
        <v>0.02574801207290945</v>
      </c>
      <c r="F91">
        <f>F31+(11/0.017)*(F17*F51+F32*F50)</f>
        <v>0.013532047918500672</v>
      </c>
    </row>
    <row r="92" spans="1:6" ht="12.75">
      <c r="A92" t="s">
        <v>91</v>
      </c>
      <c r="B92">
        <f>B32+(12/0.017)*(B18*B51+B33*B50)</f>
        <v>-0.015484469374116268</v>
      </c>
      <c r="C92">
        <f>C32+(12/0.017)*(C18*C51+C33*C50)</f>
        <v>-0.03515876691636423</v>
      </c>
      <c r="D92">
        <f>D32+(12/0.017)*(D18*D51+D33*D50)</f>
        <v>-0.008422953201033574</v>
      </c>
      <c r="E92">
        <f>E32+(12/0.017)*(E18*E51+E33*E50)</f>
        <v>0.04222084892956504</v>
      </c>
      <c r="F92">
        <f>F32+(12/0.017)*(F18*F51+F33*F50)</f>
        <v>0.0914813126953107</v>
      </c>
    </row>
    <row r="93" spans="1:6" ht="12.75">
      <c r="A93" t="s">
        <v>92</v>
      </c>
      <c r="B93">
        <f>B33+(13/0.017)*(B19*B51+B34*B50)</f>
        <v>0.07558270380917277</v>
      </c>
      <c r="C93">
        <f>C33+(13/0.017)*(C19*C51+C34*C50)</f>
        <v>0.05410872690251854</v>
      </c>
      <c r="D93">
        <f>D33+(13/0.017)*(D19*D51+D34*D50)</f>
        <v>0.05084719677850149</v>
      </c>
      <c r="E93">
        <f>E33+(13/0.017)*(E19*E51+E34*E50)</f>
        <v>0.07839261564741536</v>
      </c>
      <c r="F93">
        <f>F33+(13/0.017)*(F19*F51+F34*F50)</f>
        <v>0.048280931607579326</v>
      </c>
    </row>
    <row r="94" spans="1:6" ht="12.75">
      <c r="A94" t="s">
        <v>93</v>
      </c>
      <c r="B94">
        <f>B34+(14/0.017)*(B20*B51+B35*B50)</f>
        <v>0.021370641714919304</v>
      </c>
      <c r="C94">
        <f>C34+(14/0.017)*(C20*C51+C35*C50)</f>
        <v>0.004068519385738114</v>
      </c>
      <c r="D94">
        <f>D34+(14/0.017)*(D20*D51+D35*D50)</f>
        <v>0.006060874309184097</v>
      </c>
      <c r="E94">
        <f>E34+(14/0.017)*(E20*E51+E35*E50)</f>
        <v>0.0031774042551894026</v>
      </c>
      <c r="F94">
        <f>F34+(14/0.017)*(F20*F51+F35*F50)</f>
        <v>-0.031233160376004678</v>
      </c>
    </row>
    <row r="95" spans="1:6" ht="12.75">
      <c r="A95" t="s">
        <v>94</v>
      </c>
      <c r="B95" s="49">
        <f>B35</f>
        <v>0.0003607837</v>
      </c>
      <c r="C95" s="49">
        <f>C35</f>
        <v>-0.006809748</v>
      </c>
      <c r="D95" s="49">
        <f>D35</f>
        <v>-0.004105062</v>
      </c>
      <c r="E95" s="49">
        <f>E35</f>
        <v>0.001810599</v>
      </c>
      <c r="F95" s="49">
        <f>F35</f>
        <v>-0.001567795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-0.6161424637781773</v>
      </c>
      <c r="C103">
        <f>C63*10000/C62</f>
        <v>1.7840360059659932</v>
      </c>
      <c r="D103">
        <f>D63*10000/D62</f>
        <v>1.002753993899808</v>
      </c>
      <c r="E103">
        <f>E63*10000/E62</f>
        <v>0.8380914187086831</v>
      </c>
      <c r="F103">
        <f>F63*10000/F62</f>
        <v>-6.240582161146039</v>
      </c>
      <c r="G103">
        <f>AVERAGE(C103:E103)</f>
        <v>1.208293806191495</v>
      </c>
      <c r="H103">
        <f>STDEV(C103:E103)</f>
        <v>0.5053590321425221</v>
      </c>
      <c r="I103">
        <f>(B103*B4+C103*C4+D103*D4+E103*E4+F103*F4)/SUM(B4:F4)</f>
        <v>-0.050850431992348274</v>
      </c>
      <c r="K103">
        <f>(LN(H103)+LN(H123))/2-LN(K114*K115^3)</f>
        <v>-4.2807388260756</v>
      </c>
    </row>
    <row r="104" spans="1:11" ht="12.75">
      <c r="A104" t="s">
        <v>68</v>
      </c>
      <c r="B104">
        <f>B64*10000/B62</f>
        <v>0.024174937293099386</v>
      </c>
      <c r="C104">
        <f>C64*10000/C62</f>
        <v>-0.4433856521323599</v>
      </c>
      <c r="D104">
        <f>D64*10000/D62</f>
        <v>0.5953794797028518</v>
      </c>
      <c r="E104">
        <f>E64*10000/E62</f>
        <v>0.7772932715023838</v>
      </c>
      <c r="F104">
        <f>F64*10000/F62</f>
        <v>-1.257864301905809</v>
      </c>
      <c r="G104">
        <f>AVERAGE(C104:E104)</f>
        <v>0.3097623663576252</v>
      </c>
      <c r="H104">
        <f>STDEV(C104:E104)</f>
        <v>0.6585568390262636</v>
      </c>
      <c r="I104">
        <f>(B104*B4+C104*C4+D104*D4+E104*E4+F104*F4)/SUM(B4:F4)</f>
        <v>0.059015025618471384</v>
      </c>
      <c r="K104">
        <f>(LN(H104)+LN(H124))/2-LN(K114*K115^4)</f>
        <v>-3.1007147910565953</v>
      </c>
    </row>
    <row r="105" spans="1:11" ht="12.75">
      <c r="A105" t="s">
        <v>69</v>
      </c>
      <c r="B105">
        <f>B65*10000/B62</f>
        <v>0.16470518246770738</v>
      </c>
      <c r="C105">
        <f>C65*10000/C62</f>
        <v>-0.8057127498720539</v>
      </c>
      <c r="D105">
        <f>D65*10000/D62</f>
        <v>-1.114692130759698</v>
      </c>
      <c r="E105">
        <f>E65*10000/E62</f>
        <v>-0.932212632700144</v>
      </c>
      <c r="F105">
        <f>F65*10000/F62</f>
        <v>0.693853900629728</v>
      </c>
      <c r="G105">
        <f>AVERAGE(C105:E105)</f>
        <v>-0.9508725044439653</v>
      </c>
      <c r="H105">
        <f>STDEV(C105:E105)</f>
        <v>0.15533257083931112</v>
      </c>
      <c r="I105">
        <f>(B105*B4+C105*C4+D105*D4+E105*E4+F105*F4)/SUM(B4:F4)</f>
        <v>-0.5699201314936408</v>
      </c>
      <c r="K105">
        <f>(LN(H105)+LN(H125))/2-LN(K114*K115^5)</f>
        <v>-3.988279582065499</v>
      </c>
    </row>
    <row r="106" spans="1:11" ht="12.75">
      <c r="A106" t="s">
        <v>70</v>
      </c>
      <c r="B106">
        <f>B66*10000/B62</f>
        <v>2.7919369827253706</v>
      </c>
      <c r="C106">
        <f>C66*10000/C62</f>
        <v>1.7794082548171724</v>
      </c>
      <c r="D106">
        <f>D66*10000/D62</f>
        <v>1.643750259531004</v>
      </c>
      <c r="E106">
        <f>E66*10000/E62</f>
        <v>1.831821076721277</v>
      </c>
      <c r="F106">
        <f>F66*10000/F62</f>
        <v>13.548167757982311</v>
      </c>
      <c r="G106">
        <f>AVERAGE(C106:E106)</f>
        <v>1.7516598636898177</v>
      </c>
      <c r="H106">
        <f>STDEV(C106:E106)</f>
        <v>0.09705739527347627</v>
      </c>
      <c r="I106">
        <f>(B106*B4+C106*C4+D106*D4+E106*E4+F106*F4)/SUM(B4:F4)</f>
        <v>3.4786495549942003</v>
      </c>
      <c r="K106">
        <f>(LN(H106)+LN(H126))/2-LN(K114*K115^6)</f>
        <v>-3.547424148781811</v>
      </c>
    </row>
    <row r="107" spans="1:11" ht="12.75">
      <c r="A107" t="s">
        <v>71</v>
      </c>
      <c r="B107">
        <f>B67*10000/B62</f>
        <v>-0.01802797884089726</v>
      </c>
      <c r="C107">
        <f>C67*10000/C62</f>
        <v>-0.33660081306950873</v>
      </c>
      <c r="D107">
        <f>D67*10000/D62</f>
        <v>-0.4177394022105811</v>
      </c>
      <c r="E107">
        <f>E67*10000/E62</f>
        <v>-0.006807731614366859</v>
      </c>
      <c r="F107">
        <f>F67*10000/F62</f>
        <v>0.20424319475166558</v>
      </c>
      <c r="G107">
        <f>AVERAGE(C107:E107)</f>
        <v>-0.25371598229815223</v>
      </c>
      <c r="H107">
        <f>STDEV(C107:E107)</f>
        <v>0.21764335701726845</v>
      </c>
      <c r="I107">
        <f>(B107*B4+C107*C4+D107*D4+E107*E4+F107*F4)/SUM(B4:F4)</f>
        <v>-0.1584499288493394</v>
      </c>
      <c r="K107">
        <f>(LN(H107)+LN(H127))/2-LN(K114*K115^7)</f>
        <v>-3.2741885210578383</v>
      </c>
    </row>
    <row r="108" spans="1:9" ht="12.75">
      <c r="A108" t="s">
        <v>72</v>
      </c>
      <c r="B108">
        <f>B68*10000/B62</f>
        <v>-0.15857817211407083</v>
      </c>
      <c r="C108">
        <f>C68*10000/C62</f>
        <v>-0.15400608635201815</v>
      </c>
      <c r="D108">
        <f>D68*10000/D62</f>
        <v>-0.0652377847329063</v>
      </c>
      <c r="E108">
        <f>E68*10000/E62</f>
        <v>0.07575100632657263</v>
      </c>
      <c r="F108">
        <f>F68*10000/F62</f>
        <v>-0.14531889134380416</v>
      </c>
      <c r="G108">
        <f>AVERAGE(C108:E108)</f>
        <v>-0.04783095491945061</v>
      </c>
      <c r="H108">
        <f>STDEV(C108:E108)</f>
        <v>0.11586340536228681</v>
      </c>
      <c r="I108">
        <f>(B108*B4+C108*C4+D108*D4+E108*E4+F108*F4)/SUM(B4:F4)</f>
        <v>-0.07684778059706354</v>
      </c>
    </row>
    <row r="109" spans="1:9" ht="12.75">
      <c r="A109" t="s">
        <v>73</v>
      </c>
      <c r="B109">
        <f>B69*10000/B62</f>
        <v>0.058978854078342295</v>
      </c>
      <c r="C109">
        <f>C69*10000/C62</f>
        <v>0.023607671457335846</v>
      </c>
      <c r="D109">
        <f>D69*10000/D62</f>
        <v>-0.07012085768828287</v>
      </c>
      <c r="E109">
        <f>E69*10000/E62</f>
        <v>-0.02687738210269991</v>
      </c>
      <c r="F109">
        <f>F69*10000/F62</f>
        <v>0.22867732719069975</v>
      </c>
      <c r="G109">
        <f>AVERAGE(C109:E109)</f>
        <v>-0.024463522777882312</v>
      </c>
      <c r="H109">
        <f>STDEV(C109:E109)</f>
        <v>0.04691086581571781</v>
      </c>
      <c r="I109">
        <f>(B109*B4+C109*C4+D109*D4+E109*E4+F109*F4)/SUM(B4:F4)</f>
        <v>0.02142254740502357</v>
      </c>
    </row>
    <row r="110" spans="1:11" ht="12.75">
      <c r="A110" t="s">
        <v>74</v>
      </c>
      <c r="B110">
        <f>B70*10000/B62</f>
        <v>-0.3820905230986152</v>
      </c>
      <c r="C110">
        <f>C70*10000/C62</f>
        <v>-0.11066965436771284</v>
      </c>
      <c r="D110">
        <f>D70*10000/D62</f>
        <v>-0.06516083479804093</v>
      </c>
      <c r="E110">
        <f>E70*10000/E62</f>
        <v>-0.11772139920758187</v>
      </c>
      <c r="F110">
        <f>F70*10000/F62</f>
        <v>-0.4111326800706785</v>
      </c>
      <c r="G110">
        <f>AVERAGE(C110:E110)</f>
        <v>-0.09785062945777856</v>
      </c>
      <c r="H110">
        <f>STDEV(C110:E110)</f>
        <v>0.028528911344345164</v>
      </c>
      <c r="I110">
        <f>(B110*B4+C110*C4+D110*D4+E110*E4+F110*F4)/SUM(B4:F4)</f>
        <v>-0.18077623920281238</v>
      </c>
      <c r="K110">
        <f>EXP(AVERAGE(K103:K107))</f>
        <v>0.026297821555787842</v>
      </c>
    </row>
    <row r="111" spans="1:9" ht="12.75">
      <c r="A111" t="s">
        <v>75</v>
      </c>
      <c r="B111">
        <f>B71*10000/B62</f>
        <v>-0.006508811652271454</v>
      </c>
      <c r="C111">
        <f>C71*10000/C62</f>
        <v>-0.04241032409163309</v>
      </c>
      <c r="D111">
        <f>D71*10000/D62</f>
        <v>-0.02084566539863303</v>
      </c>
      <c r="E111">
        <f>E71*10000/E62</f>
        <v>0.010275862849833176</v>
      </c>
      <c r="F111">
        <f>F71*10000/F62</f>
        <v>-0.01175969943023222</v>
      </c>
      <c r="G111">
        <f>AVERAGE(C111:E111)</f>
        <v>-0.01766004221347765</v>
      </c>
      <c r="H111">
        <f>STDEV(C111:E111)</f>
        <v>0.026487161416734184</v>
      </c>
      <c r="I111">
        <f>(B111*B4+C111*C4+D111*D4+E111*E4+F111*F4)/SUM(B4:F4)</f>
        <v>-0.015259121487896982</v>
      </c>
    </row>
    <row r="112" spans="1:9" ht="12.75">
      <c r="A112" t="s">
        <v>76</v>
      </c>
      <c r="B112">
        <f>B72*10000/B62</f>
        <v>-0.03401189322966184</v>
      </c>
      <c r="C112">
        <f>C72*10000/C62</f>
        <v>-0.016664213867927834</v>
      </c>
      <c r="D112">
        <f>D72*10000/D62</f>
        <v>-0.020052748516145927</v>
      </c>
      <c r="E112">
        <f>E72*10000/E62</f>
        <v>-0.016840689831584873</v>
      </c>
      <c r="F112">
        <f>F72*10000/F62</f>
        <v>-0.01889760497119035</v>
      </c>
      <c r="G112">
        <f>AVERAGE(C112:E112)</f>
        <v>-0.01785255073855288</v>
      </c>
      <c r="H112">
        <f>STDEV(C112:E112)</f>
        <v>0.0019074691706109177</v>
      </c>
      <c r="I112">
        <f>(B112*B4+C112*C4+D112*D4+E112*E4+F112*F4)/SUM(B4:F4)</f>
        <v>-0.020325929350059096</v>
      </c>
    </row>
    <row r="113" spans="1:9" ht="12.75">
      <c r="A113" t="s">
        <v>77</v>
      </c>
      <c r="B113">
        <f>B73*10000/B62</f>
        <v>0.041720215464251295</v>
      </c>
      <c r="C113">
        <f>C73*10000/C62</f>
        <v>0.047096115856398765</v>
      </c>
      <c r="D113">
        <f>D73*10000/D62</f>
        <v>0.04004756606364066</v>
      </c>
      <c r="E113">
        <f>E73*10000/E62</f>
        <v>0.03435703889486433</v>
      </c>
      <c r="F113">
        <f>F73*10000/F62</f>
        <v>-0.013300701915593613</v>
      </c>
      <c r="G113">
        <f>AVERAGE(C113:E113)</f>
        <v>0.04050024027163459</v>
      </c>
      <c r="H113">
        <f>STDEV(C113:E113)</f>
        <v>0.006381591173987189</v>
      </c>
      <c r="I113">
        <f>(B113*B4+C113*C4+D113*D4+E113*E4+F113*F4)/SUM(B4:F4)</f>
        <v>0.03348489087450563</v>
      </c>
    </row>
    <row r="114" spans="1:11" ht="12.75">
      <c r="A114" t="s">
        <v>78</v>
      </c>
      <c r="B114">
        <f>B74*10000/B62</f>
        <v>-0.21740110039383367</v>
      </c>
      <c r="C114">
        <f>C74*10000/C62</f>
        <v>-0.2045491304765554</v>
      </c>
      <c r="D114">
        <f>D74*10000/D62</f>
        <v>-0.1995585298394654</v>
      </c>
      <c r="E114">
        <f>E74*10000/E62</f>
        <v>-0.20575843607682542</v>
      </c>
      <c r="F114">
        <f>F74*10000/F62</f>
        <v>-0.1518722158074182</v>
      </c>
      <c r="G114">
        <f>AVERAGE(C114:E114)</f>
        <v>-0.20328869879761538</v>
      </c>
      <c r="H114">
        <f>STDEV(C114:E114)</f>
        <v>0.003286521770958722</v>
      </c>
      <c r="I114">
        <f>(B114*B4+C114*C4+D114*D4+E114*E4+F114*F4)/SUM(B4:F4)</f>
        <v>-0.1984545586244509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-0.0006073176135946126</v>
      </c>
      <c r="C115">
        <f>C75*10000/C62</f>
        <v>0.0022844475078956515</v>
      </c>
      <c r="D115">
        <f>D75*10000/D62</f>
        <v>0.009649932440524069</v>
      </c>
      <c r="E115">
        <f>E75*10000/E62</f>
        <v>0.006381102530324276</v>
      </c>
      <c r="F115">
        <f>F75*10000/F62</f>
        <v>-0.0061189256502365095</v>
      </c>
      <c r="G115">
        <f>AVERAGE(C115:E115)</f>
        <v>0.006105160826247999</v>
      </c>
      <c r="H115">
        <f>STDEV(C115:E115)</f>
        <v>0.0036904877646769733</v>
      </c>
      <c r="I115">
        <f>(B115*B4+C115*C4+D115*D4+E115*E4+F115*F4)/SUM(B4:F4)</f>
        <v>0.003501854087643914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-33.45746788605031</v>
      </c>
      <c r="C122">
        <f>C82*10000/C62</f>
        <v>-11.687017217161666</v>
      </c>
      <c r="D122">
        <f>D82*10000/D62</f>
        <v>0.5163546980992416</v>
      </c>
      <c r="E122">
        <f>E82*10000/E62</f>
        <v>27.719982253867364</v>
      </c>
      <c r="F122">
        <f>F82*10000/F62</f>
        <v>7.122861469591996</v>
      </c>
      <c r="G122">
        <f>AVERAGE(C122:E122)</f>
        <v>5.516439911601647</v>
      </c>
      <c r="H122">
        <f>STDEV(C122:E122)</f>
        <v>20.173709151619455</v>
      </c>
      <c r="I122">
        <f>(B122*B4+C122*C4+D122*D4+E122*E4+F122*F4)/SUM(B4:F4)</f>
        <v>0.1039026533822883</v>
      </c>
    </row>
    <row r="123" spans="1:9" ht="12.75">
      <c r="A123" t="s">
        <v>82</v>
      </c>
      <c r="B123">
        <f>B83*10000/B62</f>
        <v>-0.3718104348029127</v>
      </c>
      <c r="C123">
        <f>C83*10000/C62</f>
        <v>2.0709199085387517</v>
      </c>
      <c r="D123">
        <f>D83*10000/D62</f>
        <v>3.3062699034668612</v>
      </c>
      <c r="E123">
        <f>E83*10000/E62</f>
        <v>1.5902274764241353</v>
      </c>
      <c r="F123">
        <f>F83*10000/F62</f>
        <v>6.2733438635714185</v>
      </c>
      <c r="G123">
        <f>AVERAGE(C123:E123)</f>
        <v>2.3224724294765826</v>
      </c>
      <c r="H123">
        <f>STDEV(C123:E123)</f>
        <v>0.8852453930664118</v>
      </c>
      <c r="I123">
        <f>(B123*B4+C123*C4+D123*D4+E123*E4+F123*F4)/SUM(B4:F4)</f>
        <v>2.461394459645188</v>
      </c>
    </row>
    <row r="124" spans="1:9" ht="12.75">
      <c r="A124" t="s">
        <v>83</v>
      </c>
      <c r="B124">
        <f>B84*10000/B62</f>
        <v>-2.349091785995281</v>
      </c>
      <c r="C124">
        <f>C84*10000/C62</f>
        <v>-0.39269558455512865</v>
      </c>
      <c r="D124">
        <f>D84*10000/D62</f>
        <v>3.7530984915933057</v>
      </c>
      <c r="E124">
        <f>E84*10000/E62</f>
        <v>2.9825191367825727</v>
      </c>
      <c r="F124">
        <f>F84*10000/F62</f>
        <v>1.0832772728224118</v>
      </c>
      <c r="G124">
        <f>AVERAGE(C124:E124)</f>
        <v>2.1143073479402497</v>
      </c>
      <c r="H124">
        <f>STDEV(C124:E124)</f>
        <v>2.205050093120438</v>
      </c>
      <c r="I124">
        <f>(B124*B4+C124*C4+D124*D4+E124*E4+F124*F4)/SUM(B4:F4)</f>
        <v>1.3319417400238474</v>
      </c>
    </row>
    <row r="125" spans="1:9" ht="12.75">
      <c r="A125" t="s">
        <v>84</v>
      </c>
      <c r="B125">
        <f>B85*10000/B62</f>
        <v>-0.34010343950230654</v>
      </c>
      <c r="C125">
        <f>C85*10000/C62</f>
        <v>0.8900387879751024</v>
      </c>
      <c r="D125">
        <f>D85*10000/D62</f>
        <v>1.4027480071440797</v>
      </c>
      <c r="E125">
        <f>E85*10000/E62</f>
        <v>0.43221341129490015</v>
      </c>
      <c r="F125">
        <f>F85*10000/F62</f>
        <v>-0.6975804536435926</v>
      </c>
      <c r="G125">
        <f>AVERAGE(C125:E125)</f>
        <v>0.9083334021380275</v>
      </c>
      <c r="H125">
        <f>STDEV(C125:E125)</f>
        <v>0.4855258696666535</v>
      </c>
      <c r="I125">
        <f>(B125*B4+C125*C4+D125*D4+E125*E4+F125*F4)/SUM(B4:F4)</f>
        <v>0.5133517565055157</v>
      </c>
    </row>
    <row r="126" spans="1:9" ht="12.75">
      <c r="A126" t="s">
        <v>85</v>
      </c>
      <c r="B126">
        <f>B86*10000/B62</f>
        <v>1.0358448797703865</v>
      </c>
      <c r="C126">
        <f>C86*10000/C62</f>
        <v>1.1404131973520721</v>
      </c>
      <c r="D126">
        <f>D86*10000/D62</f>
        <v>1.0937727772265409</v>
      </c>
      <c r="E126">
        <f>E86*10000/E62</f>
        <v>0.12177028758318738</v>
      </c>
      <c r="F126">
        <f>F86*10000/F62</f>
        <v>0.7529928897083095</v>
      </c>
      <c r="G126">
        <f>AVERAGE(C126:E126)</f>
        <v>0.7853187540539334</v>
      </c>
      <c r="H126">
        <f>STDEV(C126:E126)</f>
        <v>0.5751228196777891</v>
      </c>
      <c r="I126">
        <f>(B126*B4+C126*C4+D126*D4+E126*E4+F126*F4)/SUM(B4:F4)</f>
        <v>0.8171369163528199</v>
      </c>
    </row>
    <row r="127" spans="1:9" ht="12.75">
      <c r="A127" t="s">
        <v>86</v>
      </c>
      <c r="B127">
        <f>B87*10000/B62</f>
        <v>0.1935051439878581</v>
      </c>
      <c r="C127">
        <f>C87*10000/C62</f>
        <v>0.16878221395737966</v>
      </c>
      <c r="D127">
        <f>D87*10000/D62</f>
        <v>-0.040023947676929884</v>
      </c>
      <c r="E127">
        <f>E87*10000/E62</f>
        <v>-0.08592287408789728</v>
      </c>
      <c r="F127">
        <f>F87*10000/F62</f>
        <v>0.21956640574920697</v>
      </c>
      <c r="G127">
        <f>AVERAGE(C127:E127)</f>
        <v>0.014278464064184168</v>
      </c>
      <c r="H127">
        <f>STDEV(C127:E127)</f>
        <v>0.1357579994317616</v>
      </c>
      <c r="I127">
        <f>(B127*B4+C127*C4+D127*D4+E127*E4+F127*F4)/SUM(B4:F4)</f>
        <v>0.0675954805997532</v>
      </c>
    </row>
    <row r="128" spans="1:9" ht="12.75">
      <c r="A128" t="s">
        <v>87</v>
      </c>
      <c r="B128">
        <f>B88*10000/B62</f>
        <v>-0.3219774568455583</v>
      </c>
      <c r="C128">
        <f>C88*10000/C62</f>
        <v>-0.2844102281570199</v>
      </c>
      <c r="D128">
        <f>D88*10000/D62</f>
        <v>0.03865477707201471</v>
      </c>
      <c r="E128">
        <f>E88*10000/E62</f>
        <v>0.3640275136755795</v>
      </c>
      <c r="F128">
        <f>F88*10000/F62</f>
        <v>0.46266216350035977</v>
      </c>
      <c r="G128">
        <f>AVERAGE(C128:E128)</f>
        <v>0.03942402086352478</v>
      </c>
      <c r="H128">
        <f>STDEV(C128:E128)</f>
        <v>0.32421955533287666</v>
      </c>
      <c r="I128">
        <f>(B128*B4+C128*C4+D128*D4+E128*E4+F128*F4)/SUM(B4:F4)</f>
        <v>0.0438215022867286</v>
      </c>
    </row>
    <row r="129" spans="1:9" ht="12.75">
      <c r="A129" t="s">
        <v>88</v>
      </c>
      <c r="B129">
        <f>B89*10000/B62</f>
        <v>-0.03976069212628923</v>
      </c>
      <c r="C129">
        <f>C89*10000/C62</f>
        <v>-0.15457449094804607</v>
      </c>
      <c r="D129">
        <f>D89*10000/D62</f>
        <v>-0.11501781429856991</v>
      </c>
      <c r="E129">
        <f>E89*10000/E62</f>
        <v>-0.005788357398482015</v>
      </c>
      <c r="F129">
        <f>F89*10000/F62</f>
        <v>-0.09278099249718928</v>
      </c>
      <c r="G129">
        <f>AVERAGE(C129:E129)</f>
        <v>-0.09179355421503266</v>
      </c>
      <c r="H129">
        <f>STDEV(C129:E129)</f>
        <v>0.07706395445652928</v>
      </c>
      <c r="I129">
        <f>(B129*B4+C129*C4+D129*D4+E129*E4+F129*F4)/SUM(B4:F4)</f>
        <v>-0.08440535609078056</v>
      </c>
    </row>
    <row r="130" spans="1:9" ht="12.75">
      <c r="A130" t="s">
        <v>89</v>
      </c>
      <c r="B130">
        <f>B90*10000/B62</f>
        <v>0.18306638257444496</v>
      </c>
      <c r="C130">
        <f>C90*10000/C62</f>
        <v>0.09555888603542083</v>
      </c>
      <c r="D130">
        <f>D90*10000/D62</f>
        <v>0.17217966176069166</v>
      </c>
      <c r="E130">
        <f>E90*10000/E62</f>
        <v>0.15203251293325193</v>
      </c>
      <c r="F130">
        <f>F90*10000/F62</f>
        <v>0.22831484939916627</v>
      </c>
      <c r="G130">
        <f>AVERAGE(C130:E130)</f>
        <v>0.13992368690978815</v>
      </c>
      <c r="H130">
        <f>STDEV(C130:E130)</f>
        <v>0.03971968742242876</v>
      </c>
      <c r="I130">
        <f>(B130*B4+C130*C4+D130*D4+E130*E4+F130*F4)/SUM(B4:F4)</f>
        <v>0.15796975093343077</v>
      </c>
    </row>
    <row r="131" spans="1:9" ht="12.75">
      <c r="A131" t="s">
        <v>90</v>
      </c>
      <c r="B131">
        <f>B91*10000/B62</f>
        <v>0.032786802664733695</v>
      </c>
      <c r="C131">
        <f>C91*10000/C62</f>
        <v>-0.026434956432350998</v>
      </c>
      <c r="D131">
        <f>D91*10000/D62</f>
        <v>-0.05615615788209884</v>
      </c>
      <c r="E131">
        <f>E91*10000/E62</f>
        <v>0.025748018247832544</v>
      </c>
      <c r="F131">
        <f>F91*10000/F62</f>
        <v>0.013532500519102493</v>
      </c>
      <c r="G131">
        <f>AVERAGE(C131:E131)</f>
        <v>-0.01894769868887243</v>
      </c>
      <c r="H131">
        <f>STDEV(C131:E131)</f>
        <v>0.04146224533559013</v>
      </c>
      <c r="I131">
        <f>(B131*B4+C131*C4+D131*D4+E131*E4+F131*F4)/SUM(B4:F4)</f>
        <v>-0.00713188134441475</v>
      </c>
    </row>
    <row r="132" spans="1:9" ht="12.75">
      <c r="A132" t="s">
        <v>91</v>
      </c>
      <c r="B132">
        <f>B92*10000/B62</f>
        <v>-0.015484462071786715</v>
      </c>
      <c r="C132">
        <f>C92*10000/C62</f>
        <v>-0.03515879012363275</v>
      </c>
      <c r="D132">
        <f>D92*10000/D62</f>
        <v>-0.008422954458396638</v>
      </c>
      <c r="E132">
        <f>E92*10000/E62</f>
        <v>0.04222085905502616</v>
      </c>
      <c r="F132">
        <f>F92*10000/F62</f>
        <v>0.09148437243153322</v>
      </c>
      <c r="G132">
        <f>AVERAGE(C132:E132)</f>
        <v>-0.0004536285090010773</v>
      </c>
      <c r="H132">
        <f>STDEV(C132:E132)</f>
        <v>0.03930057434464367</v>
      </c>
      <c r="I132">
        <f>(B132*B4+C132*C4+D132*D4+E132*E4+F132*F4)/SUM(B4:F4)</f>
        <v>0.009666952557117628</v>
      </c>
    </row>
    <row r="133" spans="1:9" ht="12.75">
      <c r="A133" t="s">
        <v>92</v>
      </c>
      <c r="B133">
        <f>B93*10000/B62</f>
        <v>0.0755826681650833</v>
      </c>
      <c r="C133">
        <f>C93*10000/C62</f>
        <v>0.054108762618098605</v>
      </c>
      <c r="D133">
        <f>D93*10000/D62</f>
        <v>0.05084720436887812</v>
      </c>
      <c r="E133">
        <f>E93*10000/E62</f>
        <v>0.07839263444763851</v>
      </c>
      <c r="F133">
        <f>F93*10000/F62</f>
        <v>0.0482825464391875</v>
      </c>
      <c r="G133">
        <f>AVERAGE(C133:E133)</f>
        <v>0.061116200478205075</v>
      </c>
      <c r="H133">
        <f>STDEV(C133:E133)</f>
        <v>0.015050442471183723</v>
      </c>
      <c r="I133">
        <f>(B133*B4+C133*C4+D133*D4+E133*E4+F133*F4)/SUM(B4:F4)</f>
        <v>0.06149120528725145</v>
      </c>
    </row>
    <row r="134" spans="1:9" ht="12.75">
      <c r="A134" t="s">
        <v>93</v>
      </c>
      <c r="B134">
        <f>B94*10000/B62</f>
        <v>0.021370631636726454</v>
      </c>
      <c r="C134">
        <f>C94*10000/C62</f>
        <v>0.004068522071248163</v>
      </c>
      <c r="D134">
        <f>D94*10000/D62</f>
        <v>0.00606087521394034</v>
      </c>
      <c r="E134">
        <f>E94*10000/E62</f>
        <v>0.0031774050171987905</v>
      </c>
      <c r="F134">
        <f>F94*10000/F62</f>
        <v>-0.031234205018121533</v>
      </c>
      <c r="G134">
        <f>AVERAGE(C134:E134)</f>
        <v>0.004435600767462431</v>
      </c>
      <c r="H134">
        <f>STDEV(C134:E134)</f>
        <v>0.0014763672208447888</v>
      </c>
      <c r="I134">
        <f>(B134*B4+C134*C4+D134*D4+E134*E4+F134*F4)/SUM(B4:F4)</f>
        <v>0.0021136045935112578</v>
      </c>
    </row>
    <row r="135" spans="1:9" ht="12.75">
      <c r="A135" t="s">
        <v>94</v>
      </c>
      <c r="B135">
        <f>B95*10000/B62</f>
        <v>0.0003607835298578136</v>
      </c>
      <c r="C135">
        <f>C95*10000/C62</f>
        <v>-0.006809752494914478</v>
      </c>
      <c r="D135">
        <f>D95*10000/D62</f>
        <v>-0.0041050626127961546</v>
      </c>
      <c r="E135">
        <f>E95*10000/E62</f>
        <v>0.0018105994342203018</v>
      </c>
      <c r="F135">
        <f>F95*10000/F62</f>
        <v>-0.0015678474373668205</v>
      </c>
      <c r="G135">
        <f>AVERAGE(C135:E135)</f>
        <v>-0.0030347385578301106</v>
      </c>
      <c r="H135">
        <f>STDEV(C135:E135)</f>
        <v>0.004408719999332418</v>
      </c>
      <c r="I135">
        <f>(B135*B4+C135*C4+D135*D4+E135*E4+F135*F4)/SUM(B4:F4)</f>
        <v>-0.002347973512733709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2005-09-14T09:52:50Z</cp:lastPrinted>
  <dcterms:created xsi:type="dcterms:W3CDTF">2005-09-14T09:52:50Z</dcterms:created>
  <dcterms:modified xsi:type="dcterms:W3CDTF">2005-09-14T11:02:16Z</dcterms:modified>
  <cp:category/>
  <cp:version/>
  <cp:contentType/>
  <cp:contentStatus/>
</cp:coreProperties>
</file>