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<sst xmlns="http://schemas.openxmlformats.org/spreadsheetml/2006/main" count="204" uniqueCount="98">
  <si>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16/09/2005       09:12:12</t>
  </si>
  <si>
    <t>LISSNER</t>
  </si>
  <si>
    <t>HCMQAP677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</si>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</sst>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-0.003758</v>
      </c>
      <c r="D4" s="12">
        <v>-0.003758</v>
      </c>
      <c r="E4" s="12">
        <v>-0.003757</v>
      </c>
      <c r="F4" s="24">
        <v>-0.002086</v>
      </c>
      <c r="G4" s="34">
        <v>-0.011709</v>
      </c>
    </row>
    <row r="5" spans="1:7" ht="12.75" thickBot="1">
      <c r="A5" s="44" t="s">
        <v>13</v>
      </c>
      <c r="B5" s="45">
        <v>-2.246093</v>
      </c>
      <c r="C5" s="46">
        <v>0.609367</v>
      </c>
      <c r="D5" s="46">
        <v>2.205316</v>
      </c>
      <c r="E5" s="46">
        <v>0.446131</v>
      </c>
      <c r="F5" s="47">
        <v>-3.404743</v>
      </c>
      <c r="G5" s="48">
        <v>4.751112</v>
      </c>
    </row>
    <row r="6" spans="1:7" ht="12.75" thickTop="1">
      <c r="A6" s="6" t="s">
        <v>14</v>
      </c>
      <c r="B6" s="39">
        <v>-50.57942</v>
      </c>
      <c r="C6" s="40">
        <v>40.90125</v>
      </c>
      <c r="D6" s="40">
        <v>-17.92857</v>
      </c>
      <c r="E6" s="40">
        <v>93.49572</v>
      </c>
      <c r="F6" s="41">
        <v>-155.1667</v>
      </c>
      <c r="G6" s="42">
        <v>-0.002646158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-0.7277162</v>
      </c>
      <c r="C8" s="13">
        <v>1.629391</v>
      </c>
      <c r="D8" s="13">
        <v>1.257761</v>
      </c>
      <c r="E8" s="13">
        <v>-0.5020662</v>
      </c>
      <c r="F8" s="25">
        <v>-3.463911</v>
      </c>
      <c r="G8" s="35">
        <v>0.006323119</v>
      </c>
    </row>
    <row r="9" spans="1:7" ht="12">
      <c r="A9" s="20" t="s">
        <v>17</v>
      </c>
      <c r="B9" s="29">
        <v>0.2519865</v>
      </c>
      <c r="C9" s="13">
        <v>-1.447854</v>
      </c>
      <c r="D9" s="13">
        <v>-0.3625546</v>
      </c>
      <c r="E9" s="13">
        <v>0.02843348</v>
      </c>
      <c r="F9" s="25">
        <v>-1.169004</v>
      </c>
      <c r="G9" s="35">
        <v>-0.5487132</v>
      </c>
    </row>
    <row r="10" spans="1:7" ht="12">
      <c r="A10" s="20" t="s">
        <v>18</v>
      </c>
      <c r="B10" s="29">
        <v>0.5747614</v>
      </c>
      <c r="C10" s="13">
        <v>-0.5038005</v>
      </c>
      <c r="D10" s="13">
        <v>-0.06505912</v>
      </c>
      <c r="E10" s="13">
        <v>0.5864953</v>
      </c>
      <c r="F10" s="25">
        <v>-0.4007748</v>
      </c>
      <c r="G10" s="35">
        <v>0.03368884</v>
      </c>
    </row>
    <row r="11" spans="1:7" ht="12">
      <c r="A11" s="21" t="s">
        <v>19</v>
      </c>
      <c r="B11" s="31">
        <v>2.126049</v>
      </c>
      <c r="C11" s="15">
        <v>1.574607</v>
      </c>
      <c r="D11" s="15">
        <v>1.743222</v>
      </c>
      <c r="E11" s="15">
        <v>1.167876</v>
      </c>
      <c r="F11" s="27">
        <v>12.4519</v>
      </c>
      <c r="G11" s="37">
        <v>3.049996</v>
      </c>
    </row>
    <row r="12" spans="1:7" ht="12">
      <c r="A12" s="20" t="s">
        <v>20</v>
      </c>
      <c r="B12" s="29">
        <v>-0.197844</v>
      </c>
      <c r="C12" s="13">
        <v>-0.06154002</v>
      </c>
      <c r="D12" s="13">
        <v>-0.03577793</v>
      </c>
      <c r="E12" s="13">
        <v>0.01595521</v>
      </c>
      <c r="F12" s="25">
        <v>-0.4484893</v>
      </c>
      <c r="G12" s="35">
        <v>-0.1080699</v>
      </c>
    </row>
    <row r="13" spans="1:7" ht="12">
      <c r="A13" s="20" t="s">
        <v>21</v>
      </c>
      <c r="B13" s="29">
        <v>-0.003850755</v>
      </c>
      <c r="C13" s="13">
        <v>-0.1761619</v>
      </c>
      <c r="D13" s="13">
        <v>-0.08913038</v>
      </c>
      <c r="E13" s="13">
        <v>0.2032103</v>
      </c>
      <c r="F13" s="25">
        <v>-0.04845332</v>
      </c>
      <c r="G13" s="35">
        <v>-0.02198703</v>
      </c>
    </row>
    <row r="14" spans="1:7" ht="12">
      <c r="A14" s="20" t="s">
        <v>22</v>
      </c>
      <c r="B14" s="29">
        <v>-0.02637043</v>
      </c>
      <c r="C14" s="13">
        <v>0.08387655</v>
      </c>
      <c r="D14" s="13">
        <v>0.03652941</v>
      </c>
      <c r="E14" s="13">
        <v>-0.0810292</v>
      </c>
      <c r="F14" s="25">
        <v>0.1165712</v>
      </c>
      <c r="G14" s="35">
        <v>0.02124487</v>
      </c>
    </row>
    <row r="15" spans="1:7" ht="12">
      <c r="A15" s="21" t="s">
        <v>23</v>
      </c>
      <c r="B15" s="31">
        <v>-0.3959523</v>
      </c>
      <c r="C15" s="15">
        <v>-0.07737085</v>
      </c>
      <c r="D15" s="15">
        <v>-0.09977894</v>
      </c>
      <c r="E15" s="15">
        <v>-0.175153</v>
      </c>
      <c r="F15" s="27">
        <v>-0.4344623</v>
      </c>
      <c r="G15" s="37">
        <v>-0.199994</v>
      </c>
    </row>
    <row r="16" spans="1:7" ht="12">
      <c r="A16" s="20" t="s">
        <v>24</v>
      </c>
      <c r="B16" s="29">
        <v>0.00616214</v>
      </c>
      <c r="C16" s="13">
        <v>0.009538729</v>
      </c>
      <c r="D16" s="13">
        <v>-0.01180934</v>
      </c>
      <c r="E16" s="13">
        <v>0.03016222</v>
      </c>
      <c r="F16" s="25">
        <v>0.0001335072</v>
      </c>
      <c r="G16" s="35">
        <v>0.007618485</v>
      </c>
    </row>
    <row r="17" spans="1:7" ht="12">
      <c r="A17" s="20" t="s">
        <v>25</v>
      </c>
      <c r="B17" s="29">
        <v>-0.02072288</v>
      </c>
      <c r="C17" s="13">
        <v>-0.01253782</v>
      </c>
      <c r="D17" s="13">
        <v>-0.03504296</v>
      </c>
      <c r="E17" s="13">
        <v>-0.01784306</v>
      </c>
      <c r="F17" s="25">
        <v>-0.01024511</v>
      </c>
      <c r="G17" s="35">
        <v>-0.02010616</v>
      </c>
    </row>
    <row r="18" spans="1:7" ht="12">
      <c r="A18" s="20" t="s">
        <v>26</v>
      </c>
      <c r="B18" s="29">
        <v>0.0450495</v>
      </c>
      <c r="C18" s="13">
        <v>0.02072921</v>
      </c>
      <c r="D18" s="13">
        <v>0.02947015</v>
      </c>
      <c r="E18" s="13">
        <v>-0.004588125</v>
      </c>
      <c r="F18" s="25">
        <v>0.02978659</v>
      </c>
      <c r="G18" s="35">
        <v>0.02146676</v>
      </c>
    </row>
    <row r="19" spans="1:7" ht="12">
      <c r="A19" s="21" t="s">
        <v>27</v>
      </c>
      <c r="B19" s="31">
        <v>-0.2102531</v>
      </c>
      <c r="C19" s="15">
        <v>-0.1812564</v>
      </c>
      <c r="D19" s="15">
        <v>-0.1905997</v>
      </c>
      <c r="E19" s="15">
        <v>-0.1876092</v>
      </c>
      <c r="F19" s="27">
        <v>-0.1397297</v>
      </c>
      <c r="G19" s="37">
        <v>-0.1836733</v>
      </c>
    </row>
    <row r="20" spans="1:7" ht="12.75" thickBot="1">
      <c r="A20" s="44" t="s">
        <v>28</v>
      </c>
      <c r="B20" s="45">
        <v>0.002358685</v>
      </c>
      <c r="C20" s="46">
        <v>0.003038421</v>
      </c>
      <c r="D20" s="46">
        <v>-0.002457096</v>
      </c>
      <c r="E20" s="46">
        <v>-0.0002567559</v>
      </c>
      <c r="F20" s="47">
        <v>-0.002773437</v>
      </c>
      <c r="G20" s="48">
        <v>4.861491E-05</v>
      </c>
    </row>
    <row r="21" spans="1:7" ht="12.75" thickTop="1">
      <c r="A21" s="6" t="s">
        <v>29</v>
      </c>
      <c r="B21" s="39">
        <v>9.257817</v>
      </c>
      <c r="C21" s="40">
        <v>26.22014</v>
      </c>
      <c r="D21" s="40">
        <v>-41.84259</v>
      </c>
      <c r="E21" s="40">
        <v>44.98796</v>
      </c>
      <c r="F21" s="41">
        <v>-62.91147</v>
      </c>
      <c r="G21" s="43">
        <v>7.071632E-05</v>
      </c>
    </row>
    <row r="22" spans="1:7" ht="12">
      <c r="A22" s="20" t="s">
        <v>30</v>
      </c>
      <c r="B22" s="29">
        <v>-44.92216</v>
      </c>
      <c r="C22" s="13">
        <v>12.18734</v>
      </c>
      <c r="D22" s="13">
        <v>44.10661</v>
      </c>
      <c r="E22" s="13">
        <v>8.922618</v>
      </c>
      <c r="F22" s="25">
        <v>-68.09591</v>
      </c>
      <c r="G22" s="36">
        <v>0</v>
      </c>
    </row>
    <row r="23" spans="1:7" ht="12">
      <c r="A23" s="20" t="s">
        <v>31</v>
      </c>
      <c r="B23" s="29">
        <v>3.437677</v>
      </c>
      <c r="C23" s="13">
        <v>5.409498</v>
      </c>
      <c r="D23" s="13">
        <v>2.848661</v>
      </c>
      <c r="E23" s="13">
        <v>1.165645</v>
      </c>
      <c r="F23" s="25">
        <v>4.747381</v>
      </c>
      <c r="G23" s="35">
        <v>3.398746</v>
      </c>
    </row>
    <row r="24" spans="1:7" ht="12">
      <c r="A24" s="20" t="s">
        <v>32</v>
      </c>
      <c r="B24" s="29">
        <v>1.059596</v>
      </c>
      <c r="C24" s="13">
        <v>-2.601746</v>
      </c>
      <c r="D24" s="13">
        <v>-2.181403</v>
      </c>
      <c r="E24" s="13">
        <v>-1.969658</v>
      </c>
      <c r="F24" s="25">
        <v>0.5173563</v>
      </c>
      <c r="G24" s="35">
        <v>-1.403076</v>
      </c>
    </row>
    <row r="25" spans="1:7" ht="12">
      <c r="A25" s="20" t="s">
        <v>33</v>
      </c>
      <c r="B25" s="29">
        <v>-0.1313309</v>
      </c>
      <c r="C25" s="13">
        <v>1.158445</v>
      </c>
      <c r="D25" s="13">
        <v>1.116253</v>
      </c>
      <c r="E25" s="13">
        <v>0.9600575</v>
      </c>
      <c r="F25" s="25">
        <v>-2.395955</v>
      </c>
      <c r="G25" s="35">
        <v>0.4394855</v>
      </c>
    </row>
    <row r="26" spans="1:7" ht="12">
      <c r="A26" s="21" t="s">
        <v>34</v>
      </c>
      <c r="B26" s="49">
        <v>0.622816</v>
      </c>
      <c r="C26" s="50">
        <v>0.6660009</v>
      </c>
      <c r="D26" s="50">
        <v>1.515084</v>
      </c>
      <c r="E26" s="50">
        <v>0.1397226</v>
      </c>
      <c r="F26" s="51">
        <v>0.4397455</v>
      </c>
      <c r="G26" s="37">
        <v>0.7071388</v>
      </c>
    </row>
    <row r="27" spans="1:7" ht="12">
      <c r="A27" s="20" t="s">
        <v>35</v>
      </c>
      <c r="B27" s="29">
        <v>0.470734</v>
      </c>
      <c r="C27" s="13">
        <v>0.06049723</v>
      </c>
      <c r="D27" s="13">
        <v>-0.2539716</v>
      </c>
      <c r="E27" s="13">
        <v>-0.5923264</v>
      </c>
      <c r="F27" s="25">
        <v>-0.0570928</v>
      </c>
      <c r="G27" s="35">
        <v>-0.1287441</v>
      </c>
    </row>
    <row r="28" spans="1:7" ht="12">
      <c r="A28" s="20" t="s">
        <v>36</v>
      </c>
      <c r="B28" s="29">
        <v>0.1241143</v>
      </c>
      <c r="C28" s="13">
        <v>-0.4756375</v>
      </c>
      <c r="D28" s="13">
        <v>-0.09544055</v>
      </c>
      <c r="E28" s="13">
        <v>-0.07196186</v>
      </c>
      <c r="F28" s="25">
        <v>-0.07637347</v>
      </c>
      <c r="G28" s="35">
        <v>-0.1470505</v>
      </c>
    </row>
    <row r="29" spans="1:7" ht="12">
      <c r="A29" s="20" t="s">
        <v>37</v>
      </c>
      <c r="B29" s="29">
        <v>-0.0858311</v>
      </c>
      <c r="C29" s="13">
        <v>-0.05425401</v>
      </c>
      <c r="D29" s="13">
        <v>0.00826471</v>
      </c>
      <c r="E29" s="13">
        <v>0.1062916</v>
      </c>
      <c r="F29" s="25">
        <v>-0.08332988</v>
      </c>
      <c r="G29" s="35">
        <v>-0.009018938</v>
      </c>
    </row>
    <row r="30" spans="1:7" ht="12">
      <c r="A30" s="21" t="s">
        <v>38</v>
      </c>
      <c r="B30" s="31">
        <v>0.1282562</v>
      </c>
      <c r="C30" s="15">
        <v>0.0684964</v>
      </c>
      <c r="D30" s="15">
        <v>0.2215488</v>
      </c>
      <c r="E30" s="15">
        <v>0.0488232</v>
      </c>
      <c r="F30" s="27">
        <v>0.2631945</v>
      </c>
      <c r="G30" s="37">
        <v>0.1352462</v>
      </c>
    </row>
    <row r="31" spans="1:7" ht="12">
      <c r="A31" s="20" t="s">
        <v>39</v>
      </c>
      <c r="B31" s="29">
        <v>0.01800807</v>
      </c>
      <c r="C31" s="13">
        <v>-0.02305383</v>
      </c>
      <c r="D31" s="13">
        <v>-0.03192582</v>
      </c>
      <c r="E31" s="13">
        <v>-0.03822641</v>
      </c>
      <c r="F31" s="25">
        <v>-0.02009074</v>
      </c>
      <c r="G31" s="35">
        <v>-0.02251516</v>
      </c>
    </row>
    <row r="32" spans="1:7" ht="12">
      <c r="A32" s="20" t="s">
        <v>40</v>
      </c>
      <c r="B32" s="29">
        <v>0.0062244</v>
      </c>
      <c r="C32" s="13">
        <v>-0.01336415</v>
      </c>
      <c r="D32" s="13">
        <v>0.02028752</v>
      </c>
      <c r="E32" s="13">
        <v>0.01172666</v>
      </c>
      <c r="F32" s="25">
        <v>-0.01015387</v>
      </c>
      <c r="G32" s="35">
        <v>0.004031509</v>
      </c>
    </row>
    <row r="33" spans="1:7" ht="12">
      <c r="A33" s="20" t="s">
        <v>41</v>
      </c>
      <c r="B33" s="29">
        <v>0.0839141</v>
      </c>
      <c r="C33" s="13">
        <v>0.05503992</v>
      </c>
      <c r="D33" s="13">
        <v>0.06159334</v>
      </c>
      <c r="E33" s="13">
        <v>0.05162406</v>
      </c>
      <c r="F33" s="25">
        <v>0.05542277</v>
      </c>
      <c r="G33" s="35">
        <v>0.06001435</v>
      </c>
    </row>
    <row r="34" spans="1:7" ht="12">
      <c r="A34" s="21" t="s">
        <v>42</v>
      </c>
      <c r="B34" s="31">
        <v>0.0207771</v>
      </c>
      <c r="C34" s="15">
        <v>0.00707907</v>
      </c>
      <c r="D34" s="15">
        <v>0.01296677</v>
      </c>
      <c r="E34" s="15">
        <v>0.008104473</v>
      </c>
      <c r="F34" s="27">
        <v>-0.02262487</v>
      </c>
      <c r="G34" s="37">
        <v>0.006767336</v>
      </c>
    </row>
    <row r="35" spans="1:7" ht="12.75" thickBot="1">
      <c r="A35" s="22" t="s">
        <v>43</v>
      </c>
      <c r="B35" s="32">
        <v>-0.002608652</v>
      </c>
      <c r="C35" s="16">
        <v>0.005551852</v>
      </c>
      <c r="D35" s="16">
        <v>0.003035428</v>
      </c>
      <c r="E35" s="16">
        <v>0.00598678</v>
      </c>
      <c r="F35" s="28">
        <v>0.0002220375</v>
      </c>
      <c r="G35" s="38">
        <v>0.003160474</v>
      </c>
    </row>
    <row r="36" spans="1:7" ht="12">
      <c r="A36" s="4" t="s">
        <v>44</v>
      </c>
      <c r="B36" s="3">
        <v>22.40906</v>
      </c>
      <c r="C36" s="3">
        <v>22.3999</v>
      </c>
      <c r="D36" s="3">
        <v>22.3999</v>
      </c>
      <c r="E36" s="3">
        <v>22.3877</v>
      </c>
      <c r="F36" s="3">
        <v>22.39075</v>
      </c>
      <c r="G36" s="3"/>
    </row>
    <row r="37" spans="1:6" ht="12">
      <c r="A37" s="4" t="s">
        <v>45</v>
      </c>
      <c r="B37" s="2">
        <v>0.05900065</v>
      </c>
      <c r="C37" s="2">
        <v>-0.05238851</v>
      </c>
      <c r="D37" s="2">
        <v>-0.096639</v>
      </c>
      <c r="E37" s="2">
        <v>-0.1296997</v>
      </c>
      <c r="F37" s="2">
        <v>-0.1637777</v>
      </c>
    </row>
    <row r="38" spans="1:7" ht="12">
      <c r="A38" s="4" t="s">
        <v>53</v>
      </c>
      <c r="B38" s="2">
        <v>8.605398E-05</v>
      </c>
      <c r="C38" s="2">
        <v>-6.958634E-05</v>
      </c>
      <c r="D38" s="2">
        <v>3.079171E-05</v>
      </c>
      <c r="E38" s="2">
        <v>-0.0001590108</v>
      </c>
      <c r="F38" s="2">
        <v>0.0002630429</v>
      </c>
      <c r="G38" s="2">
        <v>0.0001835317</v>
      </c>
    </row>
    <row r="39" spans="1:7" ht="12.75" thickBot="1">
      <c r="A39" s="4" t="s">
        <v>54</v>
      </c>
      <c r="B39" s="2">
        <v>-1.535172E-05</v>
      </c>
      <c r="C39" s="2">
        <v>-4.448943E-05</v>
      </c>
      <c r="D39" s="2">
        <v>7.099658E-05</v>
      </c>
      <c r="E39" s="2">
        <v>-7.633766E-05</v>
      </c>
      <c r="F39" s="2">
        <v>0.0001087407</v>
      </c>
      <c r="G39" s="2">
        <v>0.0007783763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3.115915</v>
      </c>
      <c r="F40" s="17" t="s">
        <v>48</v>
      </c>
      <c r="G40" s="8">
        <v>55.068314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0.003758</v>
      </c>
      <c r="D4">
        <v>0.003758</v>
      </c>
      <c r="E4">
        <v>0.003757</v>
      </c>
      <c r="F4">
        <v>0.002086</v>
      </c>
      <c r="G4">
        <v>0.011709</v>
      </c>
    </row>
    <row r="5" spans="1:7" ht="12.75">
      <c r="A5" t="s">
        <v>13</v>
      </c>
      <c r="B5">
        <v>-2.246093</v>
      </c>
      <c r="C5">
        <v>0.609367</v>
      </c>
      <c r="D5">
        <v>2.205316</v>
      </c>
      <c r="E5">
        <v>0.446131</v>
      </c>
      <c r="F5">
        <v>-3.404743</v>
      </c>
      <c r="G5">
        <v>4.751112</v>
      </c>
    </row>
    <row r="6" spans="1:7" ht="12.75">
      <c r="A6" t="s">
        <v>14</v>
      </c>
      <c r="B6" s="52">
        <v>-50.57942</v>
      </c>
      <c r="C6" s="52">
        <v>40.90125</v>
      </c>
      <c r="D6" s="52">
        <v>-17.92857</v>
      </c>
      <c r="E6" s="52">
        <v>93.49572</v>
      </c>
      <c r="F6" s="52">
        <v>-155.1667</v>
      </c>
      <c r="G6" s="52">
        <v>-0.002646158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-0.7277162</v>
      </c>
      <c r="C8" s="52">
        <v>1.629391</v>
      </c>
      <c r="D8" s="52">
        <v>1.257761</v>
      </c>
      <c r="E8" s="52">
        <v>-0.5020662</v>
      </c>
      <c r="F8" s="52">
        <v>-3.463911</v>
      </c>
      <c r="G8" s="52">
        <v>0.006323119</v>
      </c>
    </row>
    <row r="9" spans="1:7" ht="12.75">
      <c r="A9" t="s">
        <v>17</v>
      </c>
      <c r="B9" s="52">
        <v>0.2519865</v>
      </c>
      <c r="C9" s="52">
        <v>-1.447854</v>
      </c>
      <c r="D9" s="52">
        <v>-0.3625546</v>
      </c>
      <c r="E9" s="52">
        <v>0.02843348</v>
      </c>
      <c r="F9" s="52">
        <v>-1.169004</v>
      </c>
      <c r="G9" s="52">
        <v>-0.5487132</v>
      </c>
    </row>
    <row r="10" spans="1:7" ht="12.75">
      <c r="A10" t="s">
        <v>18</v>
      </c>
      <c r="B10" s="52">
        <v>0.5747614</v>
      </c>
      <c r="C10" s="52">
        <v>-0.5038005</v>
      </c>
      <c r="D10" s="52">
        <v>-0.06505912</v>
      </c>
      <c r="E10" s="52">
        <v>0.5864953</v>
      </c>
      <c r="F10" s="52">
        <v>-0.4007748</v>
      </c>
      <c r="G10" s="52">
        <v>0.03368884</v>
      </c>
    </row>
    <row r="11" spans="1:7" ht="12.75">
      <c r="A11" t="s">
        <v>19</v>
      </c>
      <c r="B11" s="52">
        <v>2.126049</v>
      </c>
      <c r="C11" s="52">
        <v>1.574607</v>
      </c>
      <c r="D11" s="52">
        <v>1.743222</v>
      </c>
      <c r="E11" s="52">
        <v>1.167876</v>
      </c>
      <c r="F11" s="52">
        <v>12.4519</v>
      </c>
      <c r="G11" s="52">
        <v>3.049996</v>
      </c>
    </row>
    <row r="12" spans="1:7" ht="12.75">
      <c r="A12" t="s">
        <v>20</v>
      </c>
      <c r="B12" s="52">
        <v>-0.197844</v>
      </c>
      <c r="C12" s="52">
        <v>-0.06154002</v>
      </c>
      <c r="D12" s="52">
        <v>-0.03577793</v>
      </c>
      <c r="E12" s="52">
        <v>0.01595521</v>
      </c>
      <c r="F12" s="52">
        <v>-0.4484893</v>
      </c>
      <c r="G12" s="52">
        <v>-0.1080699</v>
      </c>
    </row>
    <row r="13" spans="1:7" ht="12.75">
      <c r="A13" t="s">
        <v>21</v>
      </c>
      <c r="B13" s="52">
        <v>-0.003850755</v>
      </c>
      <c r="C13" s="52">
        <v>-0.1761619</v>
      </c>
      <c r="D13" s="52">
        <v>-0.08913038</v>
      </c>
      <c r="E13" s="52">
        <v>0.2032103</v>
      </c>
      <c r="F13" s="52">
        <v>-0.04845332</v>
      </c>
      <c r="G13" s="52">
        <v>-0.02198703</v>
      </c>
    </row>
    <row r="14" spans="1:7" ht="12.75">
      <c r="A14" t="s">
        <v>22</v>
      </c>
      <c r="B14" s="52">
        <v>-0.02637043</v>
      </c>
      <c r="C14" s="52">
        <v>0.08387655</v>
      </c>
      <c r="D14" s="52">
        <v>0.03652941</v>
      </c>
      <c r="E14" s="52">
        <v>-0.0810292</v>
      </c>
      <c r="F14" s="52">
        <v>0.1165712</v>
      </c>
      <c r="G14" s="52">
        <v>0.02124487</v>
      </c>
    </row>
    <row r="15" spans="1:7" ht="12.75">
      <c r="A15" t="s">
        <v>23</v>
      </c>
      <c r="B15" s="52">
        <v>-0.3959523</v>
      </c>
      <c r="C15" s="52">
        <v>-0.07737085</v>
      </c>
      <c r="D15" s="52">
        <v>-0.09977894</v>
      </c>
      <c r="E15" s="52">
        <v>-0.175153</v>
      </c>
      <c r="F15" s="52">
        <v>-0.4344623</v>
      </c>
      <c r="G15" s="52">
        <v>-0.199994</v>
      </c>
    </row>
    <row r="16" spans="1:7" ht="12.75">
      <c r="A16" t="s">
        <v>24</v>
      </c>
      <c r="B16" s="52">
        <v>0.00616214</v>
      </c>
      <c r="C16" s="52">
        <v>0.009538729</v>
      </c>
      <c r="D16" s="52">
        <v>-0.01180934</v>
      </c>
      <c r="E16" s="52">
        <v>0.03016222</v>
      </c>
      <c r="F16" s="52">
        <v>0.0001335072</v>
      </c>
      <c r="G16" s="52">
        <v>0.007618485</v>
      </c>
    </row>
    <row r="17" spans="1:7" ht="12.75">
      <c r="A17" t="s">
        <v>25</v>
      </c>
      <c r="B17" s="52">
        <v>-0.02072288</v>
      </c>
      <c r="C17" s="52">
        <v>-0.01253782</v>
      </c>
      <c r="D17" s="52">
        <v>-0.03504296</v>
      </c>
      <c r="E17" s="52">
        <v>-0.01784306</v>
      </c>
      <c r="F17" s="52">
        <v>-0.01024511</v>
      </c>
      <c r="G17" s="52">
        <v>-0.02010616</v>
      </c>
    </row>
    <row r="18" spans="1:7" ht="12.75">
      <c r="A18" t="s">
        <v>26</v>
      </c>
      <c r="B18" s="52">
        <v>0.0450495</v>
      </c>
      <c r="C18" s="52">
        <v>0.02072921</v>
      </c>
      <c r="D18" s="52">
        <v>0.02947015</v>
      </c>
      <c r="E18" s="52">
        <v>-0.004588125</v>
      </c>
      <c r="F18" s="52">
        <v>0.02978659</v>
      </c>
      <c r="G18" s="52">
        <v>0.02146676</v>
      </c>
    </row>
    <row r="19" spans="1:7" ht="12.75">
      <c r="A19" t="s">
        <v>27</v>
      </c>
      <c r="B19" s="52">
        <v>-0.2102531</v>
      </c>
      <c r="C19" s="52">
        <v>-0.1812564</v>
      </c>
      <c r="D19" s="52">
        <v>-0.1905997</v>
      </c>
      <c r="E19" s="52">
        <v>-0.1876092</v>
      </c>
      <c r="F19" s="52">
        <v>-0.1397297</v>
      </c>
      <c r="G19" s="52">
        <v>-0.1836733</v>
      </c>
    </row>
    <row r="20" spans="1:7" ht="12.75">
      <c r="A20" t="s">
        <v>28</v>
      </c>
      <c r="B20" s="52">
        <v>0.002358685</v>
      </c>
      <c r="C20" s="52">
        <v>0.003038421</v>
      </c>
      <c r="D20" s="52">
        <v>-0.002457096</v>
      </c>
      <c r="E20" s="52">
        <v>-0.0002567559</v>
      </c>
      <c r="F20" s="52">
        <v>-0.002773437</v>
      </c>
      <c r="G20" s="52">
        <v>4.861491E-05</v>
      </c>
    </row>
    <row r="21" spans="1:7" ht="12.75">
      <c r="A21" t="s">
        <v>29</v>
      </c>
      <c r="B21" s="52">
        <v>9.257817</v>
      </c>
      <c r="C21" s="52">
        <v>26.22014</v>
      </c>
      <c r="D21" s="52">
        <v>-41.84259</v>
      </c>
      <c r="E21" s="52">
        <v>44.98796</v>
      </c>
      <c r="F21" s="52">
        <v>-62.91147</v>
      </c>
      <c r="G21" s="52">
        <v>7.071632E-05</v>
      </c>
    </row>
    <row r="22" spans="1:7" ht="12.75">
      <c r="A22" t="s">
        <v>30</v>
      </c>
      <c r="B22" s="52">
        <v>-44.92216</v>
      </c>
      <c r="C22" s="52">
        <v>12.18734</v>
      </c>
      <c r="D22" s="52">
        <v>44.10661</v>
      </c>
      <c r="E22" s="52">
        <v>8.922618</v>
      </c>
      <c r="F22" s="52">
        <v>-68.09591</v>
      </c>
      <c r="G22" s="52">
        <v>0</v>
      </c>
    </row>
    <row r="23" spans="1:7" ht="12.75">
      <c r="A23" t="s">
        <v>31</v>
      </c>
      <c r="B23" s="52">
        <v>3.437677</v>
      </c>
      <c r="C23" s="52">
        <v>5.409498</v>
      </c>
      <c r="D23" s="52">
        <v>2.848661</v>
      </c>
      <c r="E23" s="52">
        <v>1.165645</v>
      </c>
      <c r="F23" s="52">
        <v>4.747381</v>
      </c>
      <c r="G23" s="52">
        <v>3.398746</v>
      </c>
    </row>
    <row r="24" spans="1:7" ht="12.75">
      <c r="A24" t="s">
        <v>32</v>
      </c>
      <c r="B24" s="52">
        <v>1.059596</v>
      </c>
      <c r="C24" s="52">
        <v>-2.601746</v>
      </c>
      <c r="D24" s="52">
        <v>-2.181403</v>
      </c>
      <c r="E24" s="52">
        <v>-1.969658</v>
      </c>
      <c r="F24" s="52">
        <v>0.5173563</v>
      </c>
      <c r="G24" s="52">
        <v>-1.403076</v>
      </c>
    </row>
    <row r="25" spans="1:7" ht="12.75">
      <c r="A25" t="s">
        <v>33</v>
      </c>
      <c r="B25" s="52">
        <v>-0.1313309</v>
      </c>
      <c r="C25" s="52">
        <v>1.158445</v>
      </c>
      <c r="D25" s="52">
        <v>1.116253</v>
      </c>
      <c r="E25" s="52">
        <v>0.9600575</v>
      </c>
      <c r="F25" s="52">
        <v>-2.395955</v>
      </c>
      <c r="G25" s="52">
        <v>0.4394855</v>
      </c>
    </row>
    <row r="26" spans="1:7" ht="12.75">
      <c r="A26" t="s">
        <v>34</v>
      </c>
      <c r="B26" s="52">
        <v>0.622816</v>
      </c>
      <c r="C26" s="52">
        <v>0.6660009</v>
      </c>
      <c r="D26" s="52">
        <v>1.515084</v>
      </c>
      <c r="E26" s="52">
        <v>0.1397226</v>
      </c>
      <c r="F26" s="52">
        <v>0.4397455</v>
      </c>
      <c r="G26" s="52">
        <v>0.7071388</v>
      </c>
    </row>
    <row r="27" spans="1:7" ht="12.75">
      <c r="A27" t="s">
        <v>35</v>
      </c>
      <c r="B27" s="52">
        <v>0.470734</v>
      </c>
      <c r="C27" s="52">
        <v>0.06049723</v>
      </c>
      <c r="D27" s="52">
        <v>-0.2539716</v>
      </c>
      <c r="E27" s="52">
        <v>-0.5923264</v>
      </c>
      <c r="F27" s="52">
        <v>-0.0570928</v>
      </c>
      <c r="G27" s="52">
        <v>-0.1287441</v>
      </c>
    </row>
    <row r="28" spans="1:7" ht="12.75">
      <c r="A28" t="s">
        <v>36</v>
      </c>
      <c r="B28" s="52">
        <v>0.1241143</v>
      </c>
      <c r="C28" s="52">
        <v>-0.4756375</v>
      </c>
      <c r="D28" s="52">
        <v>-0.09544055</v>
      </c>
      <c r="E28" s="52">
        <v>-0.07196186</v>
      </c>
      <c r="F28" s="52">
        <v>-0.07637347</v>
      </c>
      <c r="G28" s="52">
        <v>-0.1470505</v>
      </c>
    </row>
    <row r="29" spans="1:7" ht="12.75">
      <c r="A29" t="s">
        <v>37</v>
      </c>
      <c r="B29" s="52">
        <v>-0.0858311</v>
      </c>
      <c r="C29" s="52">
        <v>-0.05425401</v>
      </c>
      <c r="D29" s="52">
        <v>0.00826471</v>
      </c>
      <c r="E29" s="52">
        <v>0.1062916</v>
      </c>
      <c r="F29" s="52">
        <v>-0.08332988</v>
      </c>
      <c r="G29" s="52">
        <v>-0.009018938</v>
      </c>
    </row>
    <row r="30" spans="1:7" ht="12.75">
      <c r="A30" t="s">
        <v>38</v>
      </c>
      <c r="B30" s="52">
        <v>0.1282562</v>
      </c>
      <c r="C30" s="52">
        <v>0.0684964</v>
      </c>
      <c r="D30" s="52">
        <v>0.2215488</v>
      </c>
      <c r="E30" s="52">
        <v>0.0488232</v>
      </c>
      <c r="F30" s="52">
        <v>0.2631945</v>
      </c>
      <c r="G30" s="52">
        <v>0.1352462</v>
      </c>
    </row>
    <row r="31" spans="1:7" ht="12.75">
      <c r="A31" t="s">
        <v>39</v>
      </c>
      <c r="B31" s="52">
        <v>0.01800807</v>
      </c>
      <c r="C31" s="52">
        <v>-0.02305383</v>
      </c>
      <c r="D31" s="52">
        <v>-0.03192582</v>
      </c>
      <c r="E31" s="52">
        <v>-0.03822641</v>
      </c>
      <c r="F31" s="52">
        <v>-0.02009074</v>
      </c>
      <c r="G31" s="52">
        <v>-0.02251516</v>
      </c>
    </row>
    <row r="32" spans="1:7" ht="12.75">
      <c r="A32" t="s">
        <v>40</v>
      </c>
      <c r="B32" s="52">
        <v>0.0062244</v>
      </c>
      <c r="C32" s="52">
        <v>-0.01336415</v>
      </c>
      <c r="D32" s="52">
        <v>0.02028752</v>
      </c>
      <c r="E32" s="52">
        <v>0.01172666</v>
      </c>
      <c r="F32" s="52">
        <v>-0.01015387</v>
      </c>
      <c r="G32" s="52">
        <v>0.004031509</v>
      </c>
    </row>
    <row r="33" spans="1:7" ht="12.75">
      <c r="A33" t="s">
        <v>41</v>
      </c>
      <c r="B33" s="52">
        <v>0.0839141</v>
      </c>
      <c r="C33" s="52">
        <v>0.05503992</v>
      </c>
      <c r="D33" s="52">
        <v>0.06159334</v>
      </c>
      <c r="E33" s="52">
        <v>0.05162406</v>
      </c>
      <c r="F33" s="52">
        <v>0.05542277</v>
      </c>
      <c r="G33" s="52">
        <v>0.06001435</v>
      </c>
    </row>
    <row r="34" spans="1:7" ht="12.75">
      <c r="A34" t="s">
        <v>42</v>
      </c>
      <c r="B34" s="52">
        <v>0.0207771</v>
      </c>
      <c r="C34" s="52">
        <v>0.00707907</v>
      </c>
      <c r="D34" s="52">
        <v>0.01296677</v>
      </c>
      <c r="E34" s="52">
        <v>0.008104473</v>
      </c>
      <c r="F34" s="52">
        <v>-0.02262487</v>
      </c>
      <c r="G34" s="52">
        <v>0.006767336</v>
      </c>
    </row>
    <row r="35" spans="1:7" ht="12.75">
      <c r="A35" t="s">
        <v>43</v>
      </c>
      <c r="B35" s="52">
        <v>-0.002608652</v>
      </c>
      <c r="C35" s="52">
        <v>0.005551852</v>
      </c>
      <c r="D35" s="52">
        <v>0.003035428</v>
      </c>
      <c r="E35" s="52">
        <v>0.00598678</v>
      </c>
      <c r="F35" s="52">
        <v>0.0002220375</v>
      </c>
      <c r="G35" s="52">
        <v>0.003160474</v>
      </c>
    </row>
    <row r="36" spans="1:6" ht="12.75">
      <c r="A36" t="s">
        <v>44</v>
      </c>
      <c r="B36" s="52">
        <v>22.40906</v>
      </c>
      <c r="C36" s="52">
        <v>22.3999</v>
      </c>
      <c r="D36" s="52">
        <v>22.3999</v>
      </c>
      <c r="E36" s="52">
        <v>22.3877</v>
      </c>
      <c r="F36" s="52">
        <v>22.39075</v>
      </c>
    </row>
    <row r="37" spans="1:6" ht="12.75">
      <c r="A37" t="s">
        <v>45</v>
      </c>
      <c r="B37" s="52">
        <v>0.05900065</v>
      </c>
      <c r="C37" s="52">
        <v>-0.05238851</v>
      </c>
      <c r="D37" s="52">
        <v>-0.096639</v>
      </c>
      <c r="E37" s="52">
        <v>-0.1296997</v>
      </c>
      <c r="F37" s="52">
        <v>-0.1637777</v>
      </c>
    </row>
    <row r="38" spans="1:7" ht="12.75">
      <c r="A38" t="s">
        <v>55</v>
      </c>
      <c r="B38" s="52">
        <v>8.605398E-05</v>
      </c>
      <c r="C38" s="52">
        <v>-6.958634E-05</v>
      </c>
      <c r="D38" s="52">
        <v>3.079171E-05</v>
      </c>
      <c r="E38" s="52">
        <v>-0.0001590108</v>
      </c>
      <c r="F38" s="52">
        <v>0.0002630429</v>
      </c>
      <c r="G38" s="52">
        <v>0.0001835317</v>
      </c>
    </row>
    <row r="39" spans="1:7" ht="12.75">
      <c r="A39" t="s">
        <v>56</v>
      </c>
      <c r="B39" s="52">
        <v>-1.535172E-05</v>
      </c>
      <c r="C39" s="52">
        <v>-4.448943E-05</v>
      </c>
      <c r="D39" s="52">
        <v>7.099658E-05</v>
      </c>
      <c r="E39" s="52">
        <v>-7.633766E-05</v>
      </c>
      <c r="F39" s="52">
        <v>0.0001087407</v>
      </c>
      <c r="G39" s="52">
        <v>0.0007783763</v>
      </c>
    </row>
    <row r="40" spans="2:7" ht="12.75">
      <c r="B40" t="s">
        <v>46</v>
      </c>
      <c r="C40">
        <v>-0.003758</v>
      </c>
      <c r="D40" t="s">
        <v>47</v>
      </c>
      <c r="E40">
        <v>3.115915</v>
      </c>
      <c r="F40" t="s">
        <v>48</v>
      </c>
      <c r="G40">
        <v>55.068314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8.60539772235538E-05</v>
      </c>
      <c r="C50">
        <f>-0.017/(C7*C7+C22*C22)*(C21*C22+C6*C7)</f>
        <v>-6.95863457819011E-05</v>
      </c>
      <c r="D50">
        <f>-0.017/(D7*D7+D22*D22)*(D21*D22+D6*D7)</f>
        <v>3.079171089594596E-05</v>
      </c>
      <c r="E50">
        <f>-0.017/(E7*E7+E22*E22)*(E21*E22+E6*E7)</f>
        <v>-0.00015901083717140965</v>
      </c>
      <c r="F50">
        <f>-0.017/(F7*F7+F22*F22)*(F21*F22+F6*F7)</f>
        <v>0.0002630429102151043</v>
      </c>
      <c r="G50">
        <f>(B50*B$4+C50*C$4+D50*D$4+E50*E$4+F50*F$4)/SUM(B$4:F$4)</f>
        <v>-2.7841924336111496E-08</v>
      </c>
    </row>
    <row r="51" spans="1:7" ht="12.75">
      <c r="A51" t="s">
        <v>59</v>
      </c>
      <c r="B51">
        <f>-0.017/(B7*B7+B22*B22)*(B21*B7-B6*B22)</f>
        <v>-1.5351715846652716E-05</v>
      </c>
      <c r="C51">
        <f>-0.017/(C7*C7+C22*C22)*(C21*C7-C6*C22)</f>
        <v>-4.4489430754459846E-05</v>
      </c>
      <c r="D51">
        <f>-0.017/(D7*D7+D22*D22)*(D21*D7-D6*D22)</f>
        <v>7.099659120162797E-05</v>
      </c>
      <c r="E51">
        <f>-0.017/(E7*E7+E22*E22)*(E21*E7-E6*E22)</f>
        <v>-7.633765270420595E-05</v>
      </c>
      <c r="F51">
        <f>-0.017/(F7*F7+F22*F22)*(F21*F7-F6*F22)</f>
        <v>0.00010874071363401461</v>
      </c>
      <c r="G51">
        <f>(B51*B$4+C51*C$4+D51*D$4+E51*E$4+F51*F$4)/SUM(B$4:F$4)</f>
        <v>3.2204157532398903E-07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9999.998841337316</v>
      </c>
      <c r="C62">
        <f>C7+(2/0.017)*(C8*C50-C23*C51)</f>
        <v>10000.014974367194</v>
      </c>
      <c r="D62">
        <f>D7+(2/0.017)*(D8*D50-D23*D51)</f>
        <v>9999.980762752071</v>
      </c>
      <c r="E62">
        <f>E7+(2/0.017)*(E8*E50-E23*E51)</f>
        <v>10000.019860772936</v>
      </c>
      <c r="F62">
        <f>F7+(2/0.017)*(F8*F50-F23*F51)</f>
        <v>9999.832071667295</v>
      </c>
    </row>
    <row r="63" spans="1:6" ht="12.75">
      <c r="A63" t="s">
        <v>67</v>
      </c>
      <c r="B63">
        <f>B8+(3/0.017)*(B9*B50-B24*B51)</f>
        <v>-0.7210189546054308</v>
      </c>
      <c r="C63">
        <f>C8+(3/0.017)*(C9*C50-C24*C51)</f>
        <v>1.6267440595137674</v>
      </c>
      <c r="D63">
        <f>D8+(3/0.017)*(D9*D50-D24*D51)</f>
        <v>1.2831213236370251</v>
      </c>
      <c r="E63">
        <f>E8+(3/0.017)*(E9*E50-E24*E51)</f>
        <v>-0.5293980176132749</v>
      </c>
      <c r="F63">
        <f>F8+(3/0.017)*(F9*F50-F24*F51)</f>
        <v>-3.5281032189667325</v>
      </c>
    </row>
    <row r="64" spans="1:6" ht="12.75">
      <c r="A64" t="s">
        <v>68</v>
      </c>
      <c r="B64">
        <f>B9+(4/0.017)*(B10*B50-B25*B51)</f>
        <v>0.2631498764155042</v>
      </c>
      <c r="C64">
        <f>C9+(4/0.017)*(C10*C50-C25*C51)</f>
        <v>-1.4274784248450718</v>
      </c>
      <c r="D64">
        <f>D9+(4/0.017)*(D10*D50-D25*D51)</f>
        <v>-0.3816730563606531</v>
      </c>
      <c r="E64">
        <f>E9+(4/0.017)*(E10*E50-E25*E51)</f>
        <v>0.02373452173199321</v>
      </c>
      <c r="F64">
        <f>F9+(4/0.017)*(F10*F50-F25*F51)</f>
        <v>-1.132505908987739</v>
      </c>
    </row>
    <row r="65" spans="1:6" ht="12.75">
      <c r="A65" t="s">
        <v>69</v>
      </c>
      <c r="B65">
        <f>B10+(5/0.017)*(B11*B50-B26*B51)</f>
        <v>0.6313838313173259</v>
      </c>
      <c r="C65">
        <f>C10+(5/0.017)*(C11*C50-C26*C51)</f>
        <v>-0.5273126018381306</v>
      </c>
      <c r="D65">
        <f>D10+(5/0.017)*(D11*D50-D26*D51)</f>
        <v>-0.08090882927431606</v>
      </c>
      <c r="E65">
        <f>E10+(5/0.017)*(E11*E50-E26*E51)</f>
        <v>0.5350132867180387</v>
      </c>
      <c r="F65">
        <f>F10+(5/0.017)*(F11*F50-F26*F51)</f>
        <v>0.5485092512412091</v>
      </c>
    </row>
    <row r="66" spans="1:6" ht="12.75">
      <c r="A66" t="s">
        <v>70</v>
      </c>
      <c r="B66">
        <f>B11+(6/0.017)*(B12*B50-B27*B51)</f>
        <v>2.1225906393661913</v>
      </c>
      <c r="C66">
        <f>C11+(6/0.017)*(C12*C50-C27*C51)</f>
        <v>1.5770683526244942</v>
      </c>
      <c r="D66">
        <f>D11+(6/0.017)*(D12*D50-D27*D51)</f>
        <v>1.7491971014770618</v>
      </c>
      <c r="E66">
        <f>E11+(6/0.017)*(E12*E50-E27*E51)</f>
        <v>1.151021697067031</v>
      </c>
      <c r="F66">
        <f>F11+(6/0.017)*(F12*F50-F27*F51)</f>
        <v>12.41245401687401</v>
      </c>
    </row>
    <row r="67" spans="1:6" ht="12.75">
      <c r="A67" t="s">
        <v>71</v>
      </c>
      <c r="B67">
        <f>B12+(7/0.017)*(B13*B50-B28*B51)</f>
        <v>-0.19719588454227652</v>
      </c>
      <c r="C67">
        <f>C12+(7/0.017)*(C13*C50-C28*C51)</f>
        <v>-0.06520570536084376</v>
      </c>
      <c r="D67">
        <f>D12+(7/0.017)*(D13*D50-D28*D51)</f>
        <v>-0.03411791013318711</v>
      </c>
      <c r="E67">
        <f>E12+(7/0.017)*(E13*E50-E28*E51)</f>
        <v>0.00038801730527212273</v>
      </c>
      <c r="F67">
        <f>F12+(7/0.017)*(F13*F50-F28*F51)</f>
        <v>-0.4503176986295967</v>
      </c>
    </row>
    <row r="68" spans="1:6" ht="12.75">
      <c r="A68" t="s">
        <v>72</v>
      </c>
      <c r="B68">
        <f>B13+(8/0.017)*(B14*B50-B29*B51)</f>
        <v>-0.005538724430871037</v>
      </c>
      <c r="C68">
        <f>C13+(8/0.017)*(C14*C50-C29*C51)</f>
        <v>-0.18004443770933634</v>
      </c>
      <c r="D68">
        <f>D13+(8/0.017)*(D14*D50-D29*D51)</f>
        <v>-0.0888771862142826</v>
      </c>
      <c r="E68">
        <f>E13+(8/0.017)*(E14*E50-E29*E51)</f>
        <v>0.2130919810228254</v>
      </c>
      <c r="F68">
        <f>F13+(8/0.017)*(F14*F50-F29*F51)</f>
        <v>-0.029759400793645287</v>
      </c>
    </row>
    <row r="69" spans="1:6" ht="12.75">
      <c r="A69" t="s">
        <v>73</v>
      </c>
      <c r="B69">
        <f>B14+(9/0.017)*(B15*B50-B30*B51)</f>
        <v>-0.04336683336532826</v>
      </c>
      <c r="C69">
        <f>C14+(9/0.017)*(C15*C50-C30*C51)</f>
        <v>0.08834019029978966</v>
      </c>
      <c r="D69">
        <f>D14+(9/0.017)*(D15*D50-D30*D51)</f>
        <v>0.026575635604167258</v>
      </c>
      <c r="E69">
        <f>E14+(9/0.017)*(E15*E50-E30*E51)</f>
        <v>-0.0643112904213337</v>
      </c>
      <c r="F69">
        <f>F14+(9/0.017)*(F15*F50-F30*F51)</f>
        <v>0.040917101780725995</v>
      </c>
    </row>
    <row r="70" spans="1:6" ht="12.75">
      <c r="A70" t="s">
        <v>74</v>
      </c>
      <c r="B70">
        <f>B15+(10/0.017)*(B16*B50-B31*B51)</f>
        <v>-0.3954777521007088</v>
      </c>
      <c r="C70">
        <f>C15+(10/0.017)*(C16*C50-C31*C51)</f>
        <v>-0.07836462474583762</v>
      </c>
      <c r="D70">
        <f>D15+(10/0.017)*(D16*D50-D31*D51)</f>
        <v>-0.09865953140696186</v>
      </c>
      <c r="E70">
        <f>E15+(10/0.017)*(E16*E50-E31*E51)</f>
        <v>-0.17969078486109225</v>
      </c>
      <c r="F70">
        <f>F15+(10/0.017)*(F16*F50-F31*F51)</f>
        <v>-0.4331565355720835</v>
      </c>
    </row>
    <row r="71" spans="1:6" ht="12.75">
      <c r="A71" t="s">
        <v>75</v>
      </c>
      <c r="B71">
        <f>B16+(11/0.017)*(B17*B50-B32*B51)</f>
        <v>0.00507007874955789</v>
      </c>
      <c r="C71">
        <f>C16+(11/0.017)*(C17*C50-C32*C51)</f>
        <v>0.009718545127670248</v>
      </c>
      <c r="D71">
        <f>D16+(11/0.017)*(D17*D50-D32*D51)</f>
        <v>-0.013439525413477855</v>
      </c>
      <c r="E71">
        <f>E16+(11/0.017)*(E17*E50-E32*E51)</f>
        <v>0.032577318922021176</v>
      </c>
      <c r="F71">
        <f>F16+(11/0.017)*(F17*F50-F32*F51)</f>
        <v>-0.0008958109928938474</v>
      </c>
    </row>
    <row r="72" spans="1:6" ht="12.75">
      <c r="A72" t="s">
        <v>76</v>
      </c>
      <c r="B72">
        <f>B17+(12/0.017)*(B18*B50-B33*B51)</f>
        <v>-0.01707705830659288</v>
      </c>
      <c r="C72">
        <f>C17+(12/0.017)*(C18*C50-C33*C51)</f>
        <v>-0.011827543716664446</v>
      </c>
      <c r="D72">
        <f>D17+(12/0.017)*(D18*D50-D33*D51)</f>
        <v>-0.037489181770726625</v>
      </c>
      <c r="E72">
        <f>E17+(12/0.017)*(E18*E50-E33*E51)</f>
        <v>-0.014546292121817767</v>
      </c>
      <c r="F72">
        <f>F17+(12/0.017)*(F18*F50-F33*F51)</f>
        <v>-0.008968564288745694</v>
      </c>
    </row>
    <row r="73" spans="1:6" ht="12.75">
      <c r="A73" t="s">
        <v>77</v>
      </c>
      <c r="B73">
        <f>B18+(13/0.017)*(B19*B50-B34*B51)</f>
        <v>0.03145750191397452</v>
      </c>
      <c r="C73">
        <f>C18+(13/0.017)*(C19*C50-C34*C51)</f>
        <v>0.030615262127176246</v>
      </c>
      <c r="D73">
        <f>D18+(13/0.017)*(D19*D50-D34*D51)</f>
        <v>0.024278189102003273</v>
      </c>
      <c r="E73">
        <f>E18+(13/0.017)*(E19*E50-E34*E51)</f>
        <v>0.018697606833981147</v>
      </c>
      <c r="F73">
        <f>F18+(13/0.017)*(F19*F50-F34*F51)</f>
        <v>0.0035612599127360887</v>
      </c>
    </row>
    <row r="74" spans="1:6" ht="12.75">
      <c r="A74" t="s">
        <v>78</v>
      </c>
      <c r="B74">
        <f>B19+(14/0.017)*(B20*B50-B35*B51)</f>
        <v>-0.21011892487210057</v>
      </c>
      <c r="C74">
        <f>C19+(14/0.017)*(C20*C50-C35*C51)</f>
        <v>-0.1812271102534786</v>
      </c>
      <c r="D74">
        <f>D19+(14/0.017)*(D20*D50-D35*D51)</f>
        <v>-0.19083948148395236</v>
      </c>
      <c r="E74">
        <f>E19+(14/0.017)*(E20*E50-E35*E51)</f>
        <v>-0.18719921106806478</v>
      </c>
      <c r="F74">
        <f>F19+(14/0.017)*(F20*F50-F35*F51)</f>
        <v>-0.14035037555198498</v>
      </c>
    </row>
    <row r="75" spans="1:6" ht="12.75">
      <c r="A75" t="s">
        <v>79</v>
      </c>
      <c r="B75" s="52">
        <f>B20</f>
        <v>0.002358685</v>
      </c>
      <c r="C75" s="52">
        <f>C20</f>
        <v>0.003038421</v>
      </c>
      <c r="D75" s="52">
        <f>D20</f>
        <v>-0.002457096</v>
      </c>
      <c r="E75" s="52">
        <f>E20</f>
        <v>-0.0002567559</v>
      </c>
      <c r="F75" s="52">
        <f>F20</f>
        <v>-0.002773437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-44.886042650520075</v>
      </c>
      <c r="C82">
        <f>C22+(2/0.017)*(C8*C51+C23*C50)</f>
        <v>12.134526132188125</v>
      </c>
      <c r="D82">
        <f>D22+(2/0.017)*(D8*D51+D23*D50)</f>
        <v>44.12743492817634</v>
      </c>
      <c r="E82">
        <f>E22+(2/0.017)*(E8*E51+E23*E50)</f>
        <v>8.9053211021077</v>
      </c>
      <c r="F82">
        <f>F22+(2/0.017)*(F8*F51+F23*F50)</f>
        <v>-67.99331038117234</v>
      </c>
    </row>
    <row r="83" spans="1:6" ht="12.75">
      <c r="A83" t="s">
        <v>82</v>
      </c>
      <c r="B83">
        <f>B23+(3/0.017)*(B9*B51+B24*B50)</f>
        <v>3.453085357336172</v>
      </c>
      <c r="C83">
        <f>C23+(3/0.017)*(C9*C51+C24*C50)</f>
        <v>5.452814505364985</v>
      </c>
      <c r="D83">
        <f>D23+(3/0.017)*(D9*D51+D24*D50)</f>
        <v>2.8322652462503495</v>
      </c>
      <c r="E83">
        <f>E23+(3/0.017)*(E9*E51+E24*E50)</f>
        <v>1.2205320157176387</v>
      </c>
      <c r="F83">
        <f>F23+(3/0.017)*(F9*F51+F24*F50)</f>
        <v>4.748963690159253</v>
      </c>
    </row>
    <row r="84" spans="1:6" ht="12.75">
      <c r="A84" t="s">
        <v>83</v>
      </c>
      <c r="B84">
        <f>B24+(4/0.017)*(B10*B51+B25*B50)</f>
        <v>1.054860677654171</v>
      </c>
      <c r="C84">
        <f>C24+(4/0.017)*(C10*C51+C25*C50)</f>
        <v>-2.615439683971883</v>
      </c>
      <c r="D84">
        <f>D24+(4/0.017)*(D10*D51+D25*D50)</f>
        <v>-2.1744024437844343</v>
      </c>
      <c r="E84">
        <f>E24+(4/0.017)*(E10*E51+E25*E50)</f>
        <v>-2.016112405019233</v>
      </c>
      <c r="F84">
        <f>F24+(4/0.017)*(F10*F51+F25*F50)</f>
        <v>0.35881053206989183</v>
      </c>
    </row>
    <row r="85" spans="1:6" ht="12.75">
      <c r="A85" t="s">
        <v>84</v>
      </c>
      <c r="B85">
        <f>B25+(5/0.017)*(B11*B51+B26*B50)</f>
        <v>-0.12516699007223392</v>
      </c>
      <c r="C85">
        <f>C25+(5/0.017)*(C11*C51+C26*C50)</f>
        <v>1.124210312349869</v>
      </c>
      <c r="D85">
        <f>D25+(5/0.017)*(D11*D51+D26*D50)</f>
        <v>1.1663750141819875</v>
      </c>
      <c r="E85">
        <f>E25+(5/0.017)*(E11*E51+E26*E50)</f>
        <v>0.9273015235037226</v>
      </c>
      <c r="F85">
        <f>F25+(5/0.017)*(F11*F51+F26*F50)</f>
        <v>-1.963690168184299</v>
      </c>
    </row>
    <row r="86" spans="1:6" ht="12.75">
      <c r="A86" t="s">
        <v>85</v>
      </c>
      <c r="B86">
        <f>B26+(6/0.017)*(B12*B51+B27*B50)</f>
        <v>0.6381850980415239</v>
      </c>
      <c r="C86">
        <f>C26+(6/0.017)*(C12*C51+C27*C50)</f>
        <v>0.6654814056327497</v>
      </c>
      <c r="D86">
        <f>D26+(6/0.017)*(D12*D51+D27*D50)</f>
        <v>1.5114274125341538</v>
      </c>
      <c r="E86">
        <f>E26+(6/0.017)*(E12*E51+E27*E50)</f>
        <v>0.17253495298691457</v>
      </c>
      <c r="F86">
        <f>F26+(6/0.017)*(F12*F51+F27*F50)</f>
        <v>0.41723247548110054</v>
      </c>
    </row>
    <row r="87" spans="1:6" ht="12.75">
      <c r="A87" t="s">
        <v>86</v>
      </c>
      <c r="B87">
        <f>B27+(7/0.017)*(B13*B51+B28*B50)</f>
        <v>0.4751562066995945</v>
      </c>
      <c r="C87">
        <f>C27+(7/0.017)*(C13*C51+C28*C50)</f>
        <v>0.07735290807966126</v>
      </c>
      <c r="D87">
        <f>D27+(7/0.017)*(D13*D51+D28*D50)</f>
        <v>-0.2577873127547642</v>
      </c>
      <c r="E87">
        <f>E27+(7/0.017)*(E13*E51+E28*E50)</f>
        <v>-0.5940022336429495</v>
      </c>
      <c r="F87">
        <f>F27+(7/0.017)*(F13*F51+F28*F50)</f>
        <v>-0.0675344728733731</v>
      </c>
    </row>
    <row r="88" spans="1:6" ht="12.75">
      <c r="A88" t="s">
        <v>87</v>
      </c>
      <c r="B88">
        <f>B28+(8/0.017)*(B14*B51+B29*B50)</f>
        <v>0.12082899356406658</v>
      </c>
      <c r="C88">
        <f>C28+(8/0.017)*(C14*C51+C29*C50)</f>
        <v>-0.47561692666505095</v>
      </c>
      <c r="D88">
        <f>D28+(8/0.017)*(D14*D51+D29*D50)</f>
        <v>-0.09410033910608682</v>
      </c>
      <c r="E88">
        <f>E28+(8/0.017)*(E14*E51+E29*E50)</f>
        <v>-0.07700465405731245</v>
      </c>
      <c r="F88">
        <f>F28+(8/0.017)*(F14*F51+F29*F50)</f>
        <v>-0.08072325760748328</v>
      </c>
    </row>
    <row r="89" spans="1:6" ht="12.75">
      <c r="A89" t="s">
        <v>88</v>
      </c>
      <c r="B89">
        <f>B29+(9/0.017)*(B15*B51+B30*B50)</f>
        <v>-0.07676995118776038</v>
      </c>
      <c r="C89">
        <f>C29+(9/0.017)*(C15*C51+C30*C50)</f>
        <v>-0.05495507246562002</v>
      </c>
      <c r="D89">
        <f>D29+(9/0.017)*(D15*D51+D30*D50)</f>
        <v>0.008125952227475758</v>
      </c>
      <c r="E89">
        <f>E29+(9/0.017)*(E15*E51+E30*E50)</f>
        <v>0.1092601975769655</v>
      </c>
      <c r="F89">
        <f>F29+(9/0.017)*(F15*F51+F30*F50)</f>
        <v>-0.07168932940283498</v>
      </c>
    </row>
    <row r="90" spans="1:6" ht="12.75">
      <c r="A90" t="s">
        <v>89</v>
      </c>
      <c r="B90">
        <f>B30+(10/0.017)*(B16*B51+B31*B50)</f>
        <v>0.12911212154313698</v>
      </c>
      <c r="C90">
        <f>C30+(10/0.017)*(C16*C51+C31*C50)</f>
        <v>0.06919043480155654</v>
      </c>
      <c r="D90">
        <f>D30+(10/0.017)*(D16*D51+D31*D50)</f>
        <v>0.2204773449977076</v>
      </c>
      <c r="E90">
        <f>E30+(10/0.017)*(E16*E51+E31*E50)</f>
        <v>0.05104431787118217</v>
      </c>
      <c r="F90">
        <f>F30+(10/0.017)*(F16*F51+F31*F50)</f>
        <v>0.260094377029546</v>
      </c>
    </row>
    <row r="91" spans="1:6" ht="12.75">
      <c r="A91" t="s">
        <v>90</v>
      </c>
      <c r="B91">
        <f>B31+(11/0.017)*(B17*B51+B32*B50)</f>
        <v>0.01856050691483884</v>
      </c>
      <c r="C91">
        <f>C31+(11/0.017)*(C17*C51+C32*C50)</f>
        <v>-0.02209115992855801</v>
      </c>
      <c r="D91">
        <f>D31+(11/0.017)*(D17*D51+D32*D50)</f>
        <v>-0.03313144798851601</v>
      </c>
      <c r="E91">
        <f>E31+(11/0.017)*(E17*E51+E32*E50)</f>
        <v>-0.0385516015158827</v>
      </c>
      <c r="F91">
        <f>F31+(11/0.017)*(F17*F51+F32*F50)</f>
        <v>-0.022539834409497236</v>
      </c>
    </row>
    <row r="92" spans="1:6" ht="12.75">
      <c r="A92" t="s">
        <v>91</v>
      </c>
      <c r="B92">
        <f>B32+(12/0.017)*(B18*B51+B33*B50)</f>
        <v>0.010833497595600872</v>
      </c>
      <c r="C92">
        <f>C32+(12/0.017)*(C18*C51+C33*C50)</f>
        <v>-0.016718684817283173</v>
      </c>
      <c r="D92">
        <f>D32+(12/0.017)*(D18*D51+D33*D50)</f>
        <v>0.023103174948656255</v>
      </c>
      <c r="E92">
        <f>E32+(12/0.017)*(E18*E51+E33*E50)</f>
        <v>0.006179456489900991</v>
      </c>
      <c r="F92">
        <f>F32+(12/0.017)*(F18*F51+F33*F50)</f>
        <v>0.0024232465409220073</v>
      </c>
    </row>
    <row r="93" spans="1:6" ht="12.75">
      <c r="A93" t="s">
        <v>92</v>
      </c>
      <c r="B93">
        <f>B33+(13/0.017)*(B19*B51+B34*B50)</f>
        <v>0.08774963371672011</v>
      </c>
      <c r="C93">
        <f>C33+(13/0.017)*(C19*C51+C34*C50)</f>
        <v>0.060829804515822886</v>
      </c>
      <c r="D93">
        <f>D33+(13/0.017)*(D19*D51+D34*D50)</f>
        <v>0.051550717684560994</v>
      </c>
      <c r="E93">
        <f>E33+(13/0.017)*(E19*E51+E34*E50)</f>
        <v>0.06159043117193887</v>
      </c>
      <c r="F93">
        <f>F33+(13/0.017)*(F19*F51+F34*F50)</f>
        <v>0.039252590809131335</v>
      </c>
    </row>
    <row r="94" spans="1:6" ht="12.75">
      <c r="A94" t="s">
        <v>93</v>
      </c>
      <c r="B94">
        <f>B34+(14/0.017)*(B20*B51+B35*B50)</f>
        <v>0.020562410212730874</v>
      </c>
      <c r="C94">
        <f>C34+(14/0.017)*(C20*C51+C35*C50)</f>
        <v>0.0066495905887305464</v>
      </c>
      <c r="D94">
        <f>D34+(14/0.017)*(D20*D51+D35*D50)</f>
        <v>0.01290008106684284</v>
      </c>
      <c r="E94">
        <f>E34+(14/0.017)*(E20*E51+E35*E50)</f>
        <v>0.00733664484714592</v>
      </c>
      <c r="F94">
        <f>F34+(14/0.017)*(F20*F51+F35*F50)</f>
        <v>-0.02282513598811231</v>
      </c>
    </row>
    <row r="95" spans="1:6" ht="12.75">
      <c r="A95" t="s">
        <v>94</v>
      </c>
      <c r="B95" s="52">
        <f>B35</f>
        <v>-0.002608652</v>
      </c>
      <c r="C95" s="52">
        <f>C35</f>
        <v>0.005551852</v>
      </c>
      <c r="D95" s="52">
        <f>D35</f>
        <v>0.003035428</v>
      </c>
      <c r="E95" s="52">
        <f>E35</f>
        <v>0.00598678</v>
      </c>
      <c r="F95" s="52">
        <f>F35</f>
        <v>0.0002220375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-0.7210190381472161</v>
      </c>
      <c r="C103">
        <f>C63*10000/C62</f>
        <v>1.6267416235711274</v>
      </c>
      <c r="D103">
        <f>D63*10000/D62</f>
        <v>1.2831237920140761</v>
      </c>
      <c r="E103">
        <f>E63*10000/E62</f>
        <v>-0.529396966189981</v>
      </c>
      <c r="F103">
        <f>F63*10000/F62</f>
        <v>-3.528162466810789</v>
      </c>
      <c r="G103">
        <f>AVERAGE(C103:E103)</f>
        <v>0.7934894831317408</v>
      </c>
      <c r="H103">
        <f>STDEV(C103:E103)</f>
        <v>1.1584643809329085</v>
      </c>
      <c r="I103">
        <f>(B103*B4+C103*C4+D103*D4+E103*E4+F103*F4)/SUM(B4:F4)</f>
        <v>-0.0025179330726170174</v>
      </c>
      <c r="K103">
        <f>(LN(H103)+LN(H123))/2-LN(K114*K115^3)</f>
        <v>-3.425516195773087</v>
      </c>
    </row>
    <row r="104" spans="1:11" ht="12.75">
      <c r="A104" t="s">
        <v>68</v>
      </c>
      <c r="B104">
        <f>B64*10000/B62</f>
        <v>0.26314990690570195</v>
      </c>
      <c r="C104">
        <f>C64*10000/C62</f>
        <v>-1.4274762872896631</v>
      </c>
      <c r="D104">
        <f>D64*10000/D62</f>
        <v>-0.38167379059598683</v>
      </c>
      <c r="E104">
        <f>E64*10000/E62</f>
        <v>0.023734474593492146</v>
      </c>
      <c r="F104">
        <f>F64*10000/F62</f>
        <v>-1.1325249272900175</v>
      </c>
      <c r="G104">
        <f>AVERAGE(C104:E104)</f>
        <v>-0.5951385344307193</v>
      </c>
      <c r="H104">
        <f>STDEV(C104:E104)</f>
        <v>0.7487847264045207</v>
      </c>
      <c r="I104">
        <f>(B104*B4+C104*C4+D104*D4+E104*E4+F104*F4)/SUM(B4:F4)</f>
        <v>-0.5430164935251147</v>
      </c>
      <c r="K104">
        <f>(LN(H104)+LN(H124))/2-LN(K114*K115^4)</f>
        <v>-4.016546997440139</v>
      </c>
    </row>
    <row r="105" spans="1:11" ht="12.75">
      <c r="A105" t="s">
        <v>69</v>
      </c>
      <c r="B105">
        <f>B65*10000/B62</f>
        <v>0.6313839044734229</v>
      </c>
      <c r="C105">
        <f>C65*10000/C62</f>
        <v>-0.5273118122220604</v>
      </c>
      <c r="D105">
        <f>D65*10000/D62</f>
        <v>-0.08090898492093632</v>
      </c>
      <c r="E105">
        <f>E65*10000/E62</f>
        <v>0.5350122241424085</v>
      </c>
      <c r="F105">
        <f>F65*10000/F62</f>
        <v>0.5485184624202942</v>
      </c>
      <c r="G105">
        <f>AVERAGE(C105:E105)</f>
        <v>-0.02440285766686275</v>
      </c>
      <c r="H105">
        <f>STDEV(C105:E105)</f>
        <v>0.5334114700419973</v>
      </c>
      <c r="I105">
        <f>(B105*B4+C105*C4+D105*D4+E105*E4+F105*F4)/SUM(B4:F4)</f>
        <v>0.1468123086740073</v>
      </c>
      <c r="K105">
        <f>(LN(H105)+LN(H125))/2-LN(K114*K115^5)</f>
        <v>-4.039535097816152</v>
      </c>
    </row>
    <row r="106" spans="1:11" ht="12.75">
      <c r="A106" t="s">
        <v>70</v>
      </c>
      <c r="B106">
        <f>B66*10000/B62</f>
        <v>2.1225908853028765</v>
      </c>
      <c r="C106">
        <f>C66*10000/C62</f>
        <v>1.5770659910679703</v>
      </c>
      <c r="D106">
        <f>D66*10000/D62</f>
        <v>1.7492004664573668</v>
      </c>
      <c r="E106">
        <f>E66*10000/E62</f>
        <v>1.1510194110535141</v>
      </c>
      <c r="F106">
        <f>F66*10000/F62</f>
        <v>12.412662460645155</v>
      </c>
      <c r="G106">
        <f>AVERAGE(C106:E106)</f>
        <v>1.4924286228596173</v>
      </c>
      <c r="H106">
        <f>STDEV(C106:E106)</f>
        <v>0.3079411580707312</v>
      </c>
      <c r="I106">
        <f>(B106*B4+C106*C4+D106*D4+E106*E4+F106*F4)/SUM(B4:F4)</f>
        <v>3.042381555909572</v>
      </c>
      <c r="K106">
        <f>(LN(H106)+LN(H126))/2-LN(K114*K115^6)</f>
        <v>-2.888459556629425</v>
      </c>
    </row>
    <row r="107" spans="1:11" ht="12.75">
      <c r="A107" t="s">
        <v>71</v>
      </c>
      <c r="B107">
        <f>B67*10000/B62</f>
        <v>-0.19719590739063045</v>
      </c>
      <c r="C107">
        <f>C67*10000/C62</f>
        <v>-0.06520560771957246</v>
      </c>
      <c r="D107">
        <f>D67*10000/D62</f>
        <v>-0.03411797576678297</v>
      </c>
      <c r="E107">
        <f>E67*10000/E62</f>
        <v>0.0003880165346412937</v>
      </c>
      <c r="F107">
        <f>F67*10000/F62</f>
        <v>-0.45032526086661995</v>
      </c>
      <c r="G107">
        <f>AVERAGE(C107:E107)</f>
        <v>-0.032978522317238045</v>
      </c>
      <c r="H107">
        <f>STDEV(C107:E107)</f>
        <v>0.032811654199742885</v>
      </c>
      <c r="I107">
        <f>(B107*B4+C107*C4+D107*D4+E107*E4+F107*F4)/SUM(B4:F4)</f>
        <v>-0.1124539204531009</v>
      </c>
      <c r="K107">
        <f>(LN(H107)+LN(H127))/2-LN(K114*K115^7)</f>
        <v>-3.767587662678057</v>
      </c>
    </row>
    <row r="108" spans="1:9" ht="12.75">
      <c r="A108" t="s">
        <v>72</v>
      </c>
      <c r="B108">
        <f>B68*10000/B62</f>
        <v>-0.005538725072622443</v>
      </c>
      <c r="C108">
        <f>C68*10000/C62</f>
        <v>-0.1800441681045879</v>
      </c>
      <c r="D108">
        <f>D68*10000/D62</f>
        <v>-0.08887735718985816</v>
      </c>
      <c r="E108">
        <f>E68*10000/E62</f>
        <v>0.21309155780652098</v>
      </c>
      <c r="F108">
        <f>F68*10000/F62</f>
        <v>-0.02975990054669331</v>
      </c>
      <c r="G108">
        <f>AVERAGE(C108:E108)</f>
        <v>-0.0186099891626417</v>
      </c>
      <c r="H108">
        <f>STDEV(C108:E108)</f>
        <v>0.20577184453665628</v>
      </c>
      <c r="I108">
        <f>(B108*B4+C108*C4+D108*D4+E108*E4+F108*F4)/SUM(B4:F4)</f>
        <v>-0.018226661134660874</v>
      </c>
    </row>
    <row r="109" spans="1:9" ht="12.75">
      <c r="A109" t="s">
        <v>73</v>
      </c>
      <c r="B109">
        <f>B69*10000/B62</f>
        <v>-0.043366838390082</v>
      </c>
      <c r="C109">
        <f>C69*10000/C62</f>
        <v>0.088340058016143</v>
      </c>
      <c r="D109">
        <f>D69*10000/D62</f>
        <v>0.026575686728474705</v>
      </c>
      <c r="E109">
        <f>E69*10000/E62</f>
        <v>-0.06431116269439374</v>
      </c>
      <c r="F109">
        <f>F69*10000/F62</f>
        <v>0.040917788906332894</v>
      </c>
      <c r="G109">
        <f>AVERAGE(C109:E109)</f>
        <v>0.016868194016741323</v>
      </c>
      <c r="H109">
        <f>STDEV(C109:E109)</f>
        <v>0.07678720829126111</v>
      </c>
      <c r="I109">
        <f>(B109*B4+C109*C4+D109*D4+E109*E4+F109*F4)/SUM(B4:F4)</f>
        <v>0.011387128064327626</v>
      </c>
    </row>
    <row r="110" spans="1:11" ht="12.75">
      <c r="A110" t="s">
        <v>74</v>
      </c>
      <c r="B110">
        <f>B70*10000/B62</f>
        <v>-0.3954777979232455</v>
      </c>
      <c r="C110">
        <f>C70*10000/C62</f>
        <v>-0.07836450739994676</v>
      </c>
      <c r="D110">
        <f>D70*10000/D62</f>
        <v>-0.0986597212011136</v>
      </c>
      <c r="E110">
        <f>E70*10000/E62</f>
        <v>-0.17969042798201335</v>
      </c>
      <c r="F110">
        <f>F70*10000/F62</f>
        <v>-0.4331638096197173</v>
      </c>
      <c r="G110">
        <f>AVERAGE(C110:E110)</f>
        <v>-0.11890488552769124</v>
      </c>
      <c r="H110">
        <f>STDEV(C110:E110)</f>
        <v>0.05361096487108222</v>
      </c>
      <c r="I110">
        <f>(B110*B4+C110*C4+D110*D4+E110*E4+F110*F4)/SUM(B4:F4)</f>
        <v>-0.20082849559336866</v>
      </c>
      <c r="K110">
        <f>EXP(AVERAGE(K103:K107))</f>
        <v>0.02658178420595704</v>
      </c>
    </row>
    <row r="111" spans="1:9" ht="12.75">
      <c r="A111" t="s">
        <v>75</v>
      </c>
      <c r="B111">
        <f>B71*10000/B62</f>
        <v>0.005070079337009064</v>
      </c>
      <c r="C111">
        <f>C71*10000/C62</f>
        <v>0.009718530574785706</v>
      </c>
      <c r="D111">
        <f>D71*10000/D62</f>
        <v>-0.013439551267475834</v>
      </c>
      <c r="E111">
        <f>E71*10000/E62</f>
        <v>0.032577254221076275</v>
      </c>
      <c r="F111">
        <f>F71*10000/F62</f>
        <v>-0.0008958260363511151</v>
      </c>
      <c r="G111">
        <f>AVERAGE(C111:E111)</f>
        <v>0.00961874450946205</v>
      </c>
      <c r="H111">
        <f>STDEV(C111:E111)</f>
        <v>0.023008565031025607</v>
      </c>
      <c r="I111">
        <f>(B111*B4+C111*C4+D111*D4+E111*E4+F111*F4)/SUM(B4:F4)</f>
        <v>0.00755562214285776</v>
      </c>
    </row>
    <row r="112" spans="1:9" ht="12.75">
      <c r="A112" t="s">
        <v>76</v>
      </c>
      <c r="B112">
        <f>B72*10000/B62</f>
        <v>-0.01707706028524813</v>
      </c>
      <c r="C112">
        <f>C72*10000/C62</f>
        <v>-0.011827526005692706</v>
      </c>
      <c r="D112">
        <f>D72*10000/D62</f>
        <v>-0.037489253889733794</v>
      </c>
      <c r="E112">
        <f>E72*10000/E62</f>
        <v>-0.014546263231814655</v>
      </c>
      <c r="F112">
        <f>F72*10000/F62</f>
        <v>-0.008968714898879642</v>
      </c>
      <c r="G112">
        <f>AVERAGE(C112:E112)</f>
        <v>-0.021287681042413718</v>
      </c>
      <c r="H112">
        <f>STDEV(C112:E112)</f>
        <v>0.014096669999380692</v>
      </c>
      <c r="I112">
        <f>(B112*B4+C112*C4+D112*D4+E112*E4+F112*F4)/SUM(B4:F4)</f>
        <v>-0.01903421801147931</v>
      </c>
    </row>
    <row r="113" spans="1:9" ht="12.75">
      <c r="A113" t="s">
        <v>77</v>
      </c>
      <c r="B113">
        <f>B73*10000/B62</f>
        <v>0.031457505558838306</v>
      </c>
      <c r="C113">
        <f>C73*10000/C62</f>
        <v>0.030615216282827214</v>
      </c>
      <c r="D113">
        <f>D73*10000/D62</f>
        <v>0.02427823580664742</v>
      </c>
      <c r="E113">
        <f>E73*10000/E62</f>
        <v>0.01869756969916252</v>
      </c>
      <c r="F113">
        <f>F73*10000/F62</f>
        <v>0.003561319717384326</v>
      </c>
      <c r="G113">
        <f>AVERAGE(C113:E113)</f>
        <v>0.024530340596212383</v>
      </c>
      <c r="H113">
        <f>STDEV(C113:E113)</f>
        <v>0.005962821701340317</v>
      </c>
      <c r="I113">
        <f>(B113*B4+C113*C4+D113*D4+E113*E4+F113*F4)/SUM(B4:F4)</f>
        <v>0.02272972654525704</v>
      </c>
    </row>
    <row r="114" spans="1:11" ht="12.75">
      <c r="A114" t="s">
        <v>78</v>
      </c>
      <c r="B114">
        <f>B74*10000/B62</f>
        <v>-0.21011894921779914</v>
      </c>
      <c r="C114">
        <f>C74*10000/C62</f>
        <v>-0.18122683887775554</v>
      </c>
      <c r="D114">
        <f>D74*10000/D62</f>
        <v>-0.1908398486073006</v>
      </c>
      <c r="E114">
        <f>E74*10000/E62</f>
        <v>-0.1871988392767007</v>
      </c>
      <c r="F114">
        <f>F74*10000/F62</f>
        <v>-0.14035273247202043</v>
      </c>
      <c r="G114">
        <f>AVERAGE(C114:E114)</f>
        <v>-0.18642184225391892</v>
      </c>
      <c r="H114">
        <f>STDEV(C114:E114)</f>
        <v>0.004853378441369175</v>
      </c>
      <c r="I114">
        <f>(B114*B4+C114*C4+D114*D4+E114*E4+F114*F4)/SUM(B4:F4)</f>
        <v>-0.18368942494903148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0.002358685273292061</v>
      </c>
      <c r="C115">
        <f>C75*10000/C62</f>
        <v>0.003038416450163639</v>
      </c>
      <c r="D115">
        <f>D75*10000/D62</f>
        <v>-0.002457100726785587</v>
      </c>
      <c r="E115">
        <f>E75*10000/E62</f>
        <v>-0.00025675539006394973</v>
      </c>
      <c r="F115">
        <f>F75*10000/F62</f>
        <v>-0.0027734835746472475</v>
      </c>
      <c r="G115">
        <f>AVERAGE(C115:E115)</f>
        <v>0.00010818677777136746</v>
      </c>
      <c r="H115">
        <f>STDEV(C115:E115)</f>
        <v>0.002765874970047318</v>
      </c>
      <c r="I115">
        <f>(B115*B4+C115*C4+D115*D4+E115*E4+F115*F4)/SUM(B4:F4)</f>
        <v>4.824535945586654E-05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-44.88604785129894</v>
      </c>
      <c r="C122">
        <f>C82*10000/C62</f>
        <v>12.134507961530332</v>
      </c>
      <c r="D122">
        <f>D82*10000/D62</f>
        <v>44.12751981738026</v>
      </c>
      <c r="E122">
        <f>E82*10000/E62</f>
        <v>8.905303415486793</v>
      </c>
      <c r="F122">
        <f>F82*10000/F62</f>
        <v>-67.99445220067146</v>
      </c>
      <c r="G122">
        <f>AVERAGE(C122:E122)</f>
        <v>21.7224437314658</v>
      </c>
      <c r="H122">
        <f>STDEV(C122:E122)</f>
        <v>19.470426711085686</v>
      </c>
      <c r="I122">
        <f>(B122*B4+C122*C4+D122*D4+E122*E4+F122*F4)/SUM(B4:F4)</f>
        <v>0.11755220506277149</v>
      </c>
    </row>
    <row r="123" spans="1:9" ht="12.75">
      <c r="A123" t="s">
        <v>82</v>
      </c>
      <c r="B123">
        <f>B83*10000/B62</f>
        <v>3.453085757432333</v>
      </c>
      <c r="C123">
        <f>C83*10000/C62</f>
        <v>5.452806340132547</v>
      </c>
      <c r="D123">
        <f>D83*10000/D62</f>
        <v>2.832270694759705</v>
      </c>
      <c r="E123">
        <f>E83*10000/E62</f>
        <v>1.2205295916515306</v>
      </c>
      <c r="F123">
        <f>F83*10000/F62</f>
        <v>4.749043440053936</v>
      </c>
      <c r="G123">
        <f>AVERAGE(C123:E123)</f>
        <v>3.1685355421812607</v>
      </c>
      <c r="H123">
        <f>STDEV(C123:E123)</f>
        <v>2.1360821975387196</v>
      </c>
      <c r="I123">
        <f>(B123*B4+C123*C4+D123*D4+E123*E4+F123*F4)/SUM(B4:F4)</f>
        <v>3.4209082984451333</v>
      </c>
    </row>
    <row r="124" spans="1:9" ht="12.75">
      <c r="A124" t="s">
        <v>83</v>
      </c>
      <c r="B124">
        <f>B84*10000/B62</f>
        <v>1.0548607998769555</v>
      </c>
      <c r="C124">
        <f>C84*10000/C62</f>
        <v>-2.6154357675223276</v>
      </c>
      <c r="D124">
        <f>D84*10000/D62</f>
        <v>-2.174406626744372</v>
      </c>
      <c r="E124">
        <f>E84*10000/E62</f>
        <v>-2.016108400872117</v>
      </c>
      <c r="F124">
        <f>F84*10000/F62</f>
        <v>0.35881655761651854</v>
      </c>
      <c r="G124">
        <f>AVERAGE(C124:E124)</f>
        <v>-2.268650265046272</v>
      </c>
      <c r="H124">
        <f>STDEV(C124:E124)</f>
        <v>0.3105796526243357</v>
      </c>
      <c r="I124">
        <f>(B124*B4+C124*C4+D124*D4+E124*E4+F124*F4)/SUM(B4:F4)</f>
        <v>-1.4376549594479446</v>
      </c>
    </row>
    <row r="125" spans="1:9" ht="12.75">
      <c r="A125" t="s">
        <v>84</v>
      </c>
      <c r="B125">
        <f>B85*10000/B62</f>
        <v>-0.12516700457486768</v>
      </c>
      <c r="C125">
        <f>C85*10000/C62</f>
        <v>1.1242086289185877</v>
      </c>
      <c r="D125">
        <f>D85*10000/D62</f>
        <v>1.1663772579708365</v>
      </c>
      <c r="E125">
        <f>E85*10000/E62</f>
        <v>0.9272996818148802</v>
      </c>
      <c r="F125">
        <f>F85*10000/F62</f>
        <v>-1.9637231446596568</v>
      </c>
      <c r="G125">
        <f>AVERAGE(C125:E125)</f>
        <v>1.0726285229014347</v>
      </c>
      <c r="H125">
        <f>STDEV(C125:E125)</f>
        <v>0.12761231271984286</v>
      </c>
      <c r="I125">
        <f>(B125*B4+C125*C4+D125*D4+E125*E4+F125*F4)/SUM(B4:F4)</f>
        <v>0.4939995255816954</v>
      </c>
    </row>
    <row r="126" spans="1:9" ht="12.75">
      <c r="A126" t="s">
        <v>85</v>
      </c>
      <c r="B126">
        <f>B86*10000/B62</f>
        <v>0.6381851719856584</v>
      </c>
      <c r="C126">
        <f>C86*10000/C62</f>
        <v>0.6654804091179491</v>
      </c>
      <c r="D126">
        <f>D86*10000/D62</f>
        <v>1.5114303201101333</v>
      </c>
      <c r="E126">
        <f>E86*10000/E62</f>
        <v>0.17253461031984266</v>
      </c>
      <c r="F126">
        <f>F86*10000/F62</f>
        <v>0.41723948211415757</v>
      </c>
      <c r="G126">
        <f>AVERAGE(C126:E126)</f>
        <v>0.7831484465159751</v>
      </c>
      <c r="H126">
        <f>STDEV(C126:E126)</f>
        <v>0.6771593281440778</v>
      </c>
      <c r="I126">
        <f>(B126*B4+C126*C4+D126*D4+E126*E4+F126*F4)/SUM(B4:F4)</f>
        <v>0.7133669894920313</v>
      </c>
    </row>
    <row r="127" spans="1:9" ht="12.75">
      <c r="A127" t="s">
        <v>86</v>
      </c>
      <c r="B127">
        <f>B87*10000/B62</f>
        <v>0.4751562617541775</v>
      </c>
      <c r="C127">
        <f>C87*10000/C62</f>
        <v>0.0773527922487498</v>
      </c>
      <c r="D127">
        <f>D87*10000/D62</f>
        <v>-0.25778780866756307</v>
      </c>
      <c r="E127">
        <f>E87*10000/E62</f>
        <v>-0.5940010539109438</v>
      </c>
      <c r="F127">
        <f>F87*10000/F62</f>
        <v>-0.06753560698756106</v>
      </c>
      <c r="G127">
        <f>AVERAGE(C127:E127)</f>
        <v>-0.2581453567765857</v>
      </c>
      <c r="H127">
        <f>STDEV(C127:E127)</f>
        <v>0.3356770658964373</v>
      </c>
      <c r="I127">
        <f>(B127*B4+C127*C4+D127*D4+E127*E4+F127*F4)/SUM(B4:F4)</f>
        <v>-0.1267541089513064</v>
      </c>
    </row>
    <row r="128" spans="1:9" ht="12.75">
      <c r="A128" t="s">
        <v>87</v>
      </c>
      <c r="B128">
        <f>B88*10000/B62</f>
        <v>0.1208290075640728</v>
      </c>
      <c r="C128">
        <f>C88*10000/C62</f>
        <v>-0.4756162144598671</v>
      </c>
      <c r="D128">
        <f>D88*10000/D62</f>
        <v>-0.09410052012959041</v>
      </c>
      <c r="E128">
        <f>E88*10000/E62</f>
        <v>-0.07700450112042127</v>
      </c>
      <c r="F128">
        <f>F88*10000/F62</f>
        <v>-0.08072461320245361</v>
      </c>
      <c r="G128">
        <f>AVERAGE(C128:E128)</f>
        <v>-0.21557374523662629</v>
      </c>
      <c r="H128">
        <f>STDEV(C128:E128)</f>
        <v>0.22536555374830597</v>
      </c>
      <c r="I128">
        <f>(B128*B4+C128*C4+D128*D4+E128*E4+F128*F4)/SUM(B4:F4)</f>
        <v>-0.1489831901101536</v>
      </c>
    </row>
    <row r="129" spans="1:9" ht="12.75">
      <c r="A129" t="s">
        <v>88</v>
      </c>
      <c r="B129">
        <f>B89*10000/B62</f>
        <v>-0.07676996008280917</v>
      </c>
      <c r="C129">
        <f>C89*10000/C62</f>
        <v>-0.054954990173999824</v>
      </c>
      <c r="D129">
        <f>D89*10000/D62</f>
        <v>0.008125967859601594</v>
      </c>
      <c r="E129">
        <f>E89*10000/E62</f>
        <v>0.10925998057819898</v>
      </c>
      <c r="F129">
        <f>F89*10000/F62</f>
        <v>-0.07169053329000759</v>
      </c>
      <c r="G129">
        <f>AVERAGE(C129:E129)</f>
        <v>0.020810319421266918</v>
      </c>
      <c r="H129">
        <f>STDEV(C129:E129)</f>
        <v>0.08283905320373548</v>
      </c>
      <c r="I129">
        <f>(B129*B4+C129*C4+D129*D4+E129*E4+F129*F4)/SUM(B4:F4)</f>
        <v>-0.005645986374721758</v>
      </c>
    </row>
    <row r="130" spans="1:9" ht="12.75">
      <c r="A130" t="s">
        <v>89</v>
      </c>
      <c r="B130">
        <f>B90*10000/B62</f>
        <v>0.12911213650287845</v>
      </c>
      <c r="C130">
        <f>C90*10000/C62</f>
        <v>0.06919033119341399</v>
      </c>
      <c r="D130">
        <f>D90*10000/D62</f>
        <v>0.22047776913625836</v>
      </c>
      <c r="E130">
        <f>E90*10000/E62</f>
        <v>0.05104421649342281</v>
      </c>
      <c r="F130">
        <f>F90*10000/F62</f>
        <v>0.2600987448244017</v>
      </c>
      <c r="G130">
        <f>AVERAGE(C130:E130)</f>
        <v>0.11357077227436506</v>
      </c>
      <c r="H130">
        <f>STDEV(C130:E130)</f>
        <v>0.09302768326255341</v>
      </c>
      <c r="I130">
        <f>(B130*B4+C130*C4+D130*D4+E130*E4+F130*F4)/SUM(B4:F4)</f>
        <v>0.13539513846050924</v>
      </c>
    </row>
    <row r="131" spans="1:9" ht="12.75">
      <c r="A131" t="s">
        <v>90</v>
      </c>
      <c r="B131">
        <f>B91*10000/B62</f>
        <v>0.018560509065375767</v>
      </c>
      <c r="C131">
        <f>C91*10000/C62</f>
        <v>-0.022091126848493497</v>
      </c>
      <c r="D131">
        <f>D91*10000/D62</f>
        <v>-0.033131511724426535</v>
      </c>
      <c r="E131">
        <f>E91*10000/E62</f>
        <v>-0.03855152494957437</v>
      </c>
      <c r="F131">
        <f>F91*10000/F62</f>
        <v>-0.022540212923534742</v>
      </c>
      <c r="G131">
        <f>AVERAGE(C131:E131)</f>
        <v>-0.031258054507498134</v>
      </c>
      <c r="H131">
        <f>STDEV(C131:E131)</f>
        <v>0.008388596895146568</v>
      </c>
      <c r="I131">
        <f>(B131*B4+C131*C4+D131*D4+E131*E4+F131*F4)/SUM(B4:F4)</f>
        <v>-0.02289802044374635</v>
      </c>
    </row>
    <row r="132" spans="1:9" ht="12.75">
      <c r="A132" t="s">
        <v>91</v>
      </c>
      <c r="B132">
        <f>B92*10000/B62</f>
        <v>0.010833498850837958</v>
      </c>
      <c r="C132">
        <f>C92*10000/C62</f>
        <v>-0.016718659782148117</v>
      </c>
      <c r="D132">
        <f>D92*10000/D62</f>
        <v>0.023103219392892196</v>
      </c>
      <c r="E132">
        <f>E92*10000/E62</f>
        <v>0.006179444217047144</v>
      </c>
      <c r="F132">
        <f>F92*10000/F62</f>
        <v>0.002423287234780507</v>
      </c>
      <c r="G132">
        <f>AVERAGE(C132:E132)</f>
        <v>0.004188001275930407</v>
      </c>
      <c r="H132">
        <f>STDEV(C132:E132)</f>
        <v>0.01998549221306971</v>
      </c>
      <c r="I132">
        <f>(B132*B4+C132*C4+D132*D4+E132*E4+F132*F4)/SUM(B4:F4)</f>
        <v>0.004911865250481241</v>
      </c>
    </row>
    <row r="133" spans="1:9" ht="12.75">
      <c r="A133" t="s">
        <v>92</v>
      </c>
      <c r="B133">
        <f>B93*10000/B62</f>
        <v>0.0877496438839439</v>
      </c>
      <c r="C133">
        <f>C93*10000/C62</f>
        <v>0.06082971342717637</v>
      </c>
      <c r="D133">
        <f>D93*10000/D62</f>
        <v>0.05155081685414547</v>
      </c>
      <c r="E133">
        <f>E93*10000/E62</f>
        <v>0.06159030884882496</v>
      </c>
      <c r="F133">
        <f>F93*10000/F62</f>
        <v>0.03925324998241361</v>
      </c>
      <c r="G133">
        <f>AVERAGE(C133:E133)</f>
        <v>0.057990279710048935</v>
      </c>
      <c r="H133">
        <f>STDEV(C133:E133)</f>
        <v>0.005589690309246007</v>
      </c>
      <c r="I133">
        <f>(B133*B4+C133*C4+D133*D4+E133*E4+F133*F4)/SUM(B4:F4)</f>
        <v>0.059784715611877245</v>
      </c>
    </row>
    <row r="134" spans="1:9" ht="12.75">
      <c r="A134" t="s">
        <v>93</v>
      </c>
      <c r="B134">
        <f>B94*10000/B62</f>
        <v>0.020562412595220892</v>
      </c>
      <c r="C134">
        <f>C94*10000/C62</f>
        <v>0.006649580631404341</v>
      </c>
      <c r="D134">
        <f>D94*10000/D62</f>
        <v>0.012900105883096357</v>
      </c>
      <c r="E134">
        <f>E94*10000/E62</f>
        <v>0.007336630276031117</v>
      </c>
      <c r="F134">
        <f>F94*10000/F62</f>
        <v>-0.022825519293252116</v>
      </c>
      <c r="G134">
        <f>AVERAGE(C134:E134)</f>
        <v>0.008962105596843939</v>
      </c>
      <c r="H134">
        <f>STDEV(C134:E134)</f>
        <v>0.0034276659689121635</v>
      </c>
      <c r="I134">
        <f>(B134*B4+C134*C4+D134*D4+E134*E4+F134*F4)/SUM(B4:F4)</f>
        <v>0.0063907806471782845</v>
      </c>
    </row>
    <row r="135" spans="1:9" ht="12.75">
      <c r="A135" t="s">
        <v>94</v>
      </c>
      <c r="B135">
        <f>B95*10000/B62</f>
        <v>-0.002608652302254808</v>
      </c>
      <c r="C135">
        <f>C95*10000/C62</f>
        <v>0.005551843686465404</v>
      </c>
      <c r="D135">
        <f>D95*10000/D62</f>
        <v>0.0030354338393393343</v>
      </c>
      <c r="E135">
        <f>E95*10000/E62</f>
        <v>0.005986768109815794</v>
      </c>
      <c r="F135">
        <f>F95*10000/F62</f>
        <v>0.00022204122870133274</v>
      </c>
      <c r="G135">
        <f>AVERAGE(C135:E135)</f>
        <v>0.004858015211873511</v>
      </c>
      <c r="H135">
        <f>STDEV(C135:E135)</f>
        <v>0.0015933116324618017</v>
      </c>
      <c r="I135">
        <f>(B135*B4+C135*C4+D135*D4+E135*E4+F135*F4)/SUM(B4:F4)</f>
        <v>0.003160237209686085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2005-09-16T07:32:25Z</cp:lastPrinted>
  <dcterms:created xsi:type="dcterms:W3CDTF">2005-09-16T07:32:25Z</dcterms:created>
  <dcterms:modified xsi:type="dcterms:W3CDTF">2005-09-16T10:33:56Z</dcterms:modified>
  <cp:category/>
  <cp:version/>
  <cp:contentType/>
  <cp:contentStatus/>
</cp:coreProperties>
</file>