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<sst xmlns="http://schemas.openxmlformats.org/spreadsheetml/2006/main" count="204" uniqueCount="98">
  <si>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16/09/2005       11:32:57</t>
  </si>
  <si>
    <t>LISSNER</t>
  </si>
  <si>
    <t>HCMQAP678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</si>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</sst>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806140"/>
        <c:axId val="35037533"/>
      </c:lineChart>
      <c:catAx>
        <c:axId val="18806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0614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-0.003759</v>
      </c>
      <c r="D4" s="12">
        <v>-0.003757</v>
      </c>
      <c r="E4" s="12">
        <v>-0.003758</v>
      </c>
      <c r="F4" s="24">
        <v>-0.002084</v>
      </c>
      <c r="G4" s="34">
        <v>-0.011713</v>
      </c>
    </row>
    <row r="5" spans="1:7" ht="12.75" thickBot="1">
      <c r="A5" s="44" t="s">
        <v>13</v>
      </c>
      <c r="B5" s="45">
        <v>2.717312</v>
      </c>
      <c r="C5" s="46">
        <v>0.025863</v>
      </c>
      <c r="D5" s="46">
        <v>0.507068</v>
      </c>
      <c r="E5" s="46">
        <v>-0.939569</v>
      </c>
      <c r="F5" s="47">
        <v>-2.211947</v>
      </c>
      <c r="G5" s="48">
        <v>9.705597</v>
      </c>
    </row>
    <row r="6" spans="1:7" ht="12.75" thickTop="1">
      <c r="A6" s="6" t="s">
        <v>14</v>
      </c>
      <c r="B6" s="39">
        <v>121.6961</v>
      </c>
      <c r="C6" s="40">
        <v>-151.9052</v>
      </c>
      <c r="D6" s="40">
        <v>46.3743</v>
      </c>
      <c r="E6" s="40">
        <v>-26.39027</v>
      </c>
      <c r="F6" s="41">
        <v>105.9109</v>
      </c>
      <c r="G6" s="42">
        <v>0.0003259149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0.9733523</v>
      </c>
      <c r="C8" s="13">
        <v>0.05259111</v>
      </c>
      <c r="D8" s="13">
        <v>-1.645773</v>
      </c>
      <c r="E8" s="13">
        <v>-0.2887399</v>
      </c>
      <c r="F8" s="25">
        <v>-3.713164</v>
      </c>
      <c r="G8" s="35">
        <v>-0.8072246</v>
      </c>
    </row>
    <row r="9" spans="1:7" ht="12">
      <c r="A9" s="20" t="s">
        <v>17</v>
      </c>
      <c r="B9" s="29">
        <v>0.3797765</v>
      </c>
      <c r="C9" s="13">
        <v>0.6795409</v>
      </c>
      <c r="D9" s="13">
        <v>0.2722126</v>
      </c>
      <c r="E9" s="13">
        <v>-0.05420208</v>
      </c>
      <c r="F9" s="25">
        <v>-0.9470871</v>
      </c>
      <c r="G9" s="35">
        <v>0.1445769</v>
      </c>
    </row>
    <row r="10" spans="1:7" ht="12">
      <c r="A10" s="20" t="s">
        <v>18</v>
      </c>
      <c r="B10" s="29">
        <v>0.4467342</v>
      </c>
      <c r="C10" s="13">
        <v>-0.08797933</v>
      </c>
      <c r="D10" s="13">
        <v>0.9226207</v>
      </c>
      <c r="E10" s="13">
        <v>0.2947317</v>
      </c>
      <c r="F10" s="25">
        <v>0.1562574</v>
      </c>
      <c r="G10" s="35">
        <v>0.3572057</v>
      </c>
    </row>
    <row r="11" spans="1:7" ht="12">
      <c r="A11" s="21" t="s">
        <v>19</v>
      </c>
      <c r="B11" s="31">
        <v>1.97504</v>
      </c>
      <c r="C11" s="15">
        <v>1.394452</v>
      </c>
      <c r="D11" s="15">
        <v>1.573603</v>
      </c>
      <c r="E11" s="15">
        <v>2.040308</v>
      </c>
      <c r="F11" s="27">
        <v>13.31196</v>
      </c>
      <c r="G11" s="37">
        <v>3.267089</v>
      </c>
    </row>
    <row r="12" spans="1:7" ht="12">
      <c r="A12" s="20" t="s">
        <v>20</v>
      </c>
      <c r="B12" s="29">
        <v>0.003018606</v>
      </c>
      <c r="C12" s="13">
        <v>0.1061571</v>
      </c>
      <c r="D12" s="13">
        <v>0.2140718</v>
      </c>
      <c r="E12" s="13">
        <v>0.3223032</v>
      </c>
      <c r="F12" s="25">
        <v>-0.3957351</v>
      </c>
      <c r="G12" s="35">
        <v>0.1022284</v>
      </c>
    </row>
    <row r="13" spans="1:7" ht="12">
      <c r="A13" s="20" t="s">
        <v>21</v>
      </c>
      <c r="B13" s="29">
        <v>-0.2138777</v>
      </c>
      <c r="C13" s="13">
        <v>0.02681848</v>
      </c>
      <c r="D13" s="13">
        <v>0.04172671</v>
      </c>
      <c r="E13" s="13">
        <v>-0.2315536</v>
      </c>
      <c r="F13" s="25">
        <v>0.02052588</v>
      </c>
      <c r="G13" s="35">
        <v>-0.06744901</v>
      </c>
    </row>
    <row r="14" spans="1:7" ht="12">
      <c r="A14" s="20" t="s">
        <v>22</v>
      </c>
      <c r="B14" s="29">
        <v>-0.1253508</v>
      </c>
      <c r="C14" s="13">
        <v>0.05943607</v>
      </c>
      <c r="D14" s="13">
        <v>0.08529995</v>
      </c>
      <c r="E14" s="13">
        <v>0.1161898</v>
      </c>
      <c r="F14" s="25">
        <v>-0.07343205</v>
      </c>
      <c r="G14" s="35">
        <v>0.03483393</v>
      </c>
    </row>
    <row r="15" spans="1:7" ht="12">
      <c r="A15" s="21" t="s">
        <v>23</v>
      </c>
      <c r="B15" s="31">
        <v>-0.500379</v>
      </c>
      <c r="C15" s="15">
        <v>-0.2043505</v>
      </c>
      <c r="D15" s="15">
        <v>-0.1307855</v>
      </c>
      <c r="E15" s="15">
        <v>-0.1110981</v>
      </c>
      <c r="F15" s="27">
        <v>-0.4026588</v>
      </c>
      <c r="G15" s="37">
        <v>-0.2335312</v>
      </c>
    </row>
    <row r="16" spans="1:7" ht="12">
      <c r="A16" s="20" t="s">
        <v>24</v>
      </c>
      <c r="B16" s="29">
        <v>-0.01856007</v>
      </c>
      <c r="C16" s="13">
        <v>-0.02470796</v>
      </c>
      <c r="D16" s="13">
        <v>0.00650663</v>
      </c>
      <c r="E16" s="13">
        <v>-0.03552198</v>
      </c>
      <c r="F16" s="25">
        <v>-0.04166071</v>
      </c>
      <c r="G16" s="35">
        <v>-0.02117332</v>
      </c>
    </row>
    <row r="17" spans="1:7" ht="12">
      <c r="A17" s="20" t="s">
        <v>25</v>
      </c>
      <c r="B17" s="29">
        <v>-0.008599746</v>
      </c>
      <c r="C17" s="13">
        <v>-0.01785193</v>
      </c>
      <c r="D17" s="13">
        <v>-0.02505301</v>
      </c>
      <c r="E17" s="13">
        <v>-0.01265216</v>
      </c>
      <c r="F17" s="25">
        <v>-0.02530152</v>
      </c>
      <c r="G17" s="35">
        <v>-0.01798732</v>
      </c>
    </row>
    <row r="18" spans="1:7" ht="12">
      <c r="A18" s="20" t="s">
        <v>26</v>
      </c>
      <c r="B18" s="29">
        <v>-0.01442697</v>
      </c>
      <c r="C18" s="13">
        <v>0.06142489</v>
      </c>
      <c r="D18" s="13">
        <v>0.005825476</v>
      </c>
      <c r="E18" s="13">
        <v>0.04380448</v>
      </c>
      <c r="F18" s="25">
        <v>-0.02967169</v>
      </c>
      <c r="G18" s="35">
        <v>0.02067536</v>
      </c>
    </row>
    <row r="19" spans="1:7" ht="12">
      <c r="A19" s="21" t="s">
        <v>27</v>
      </c>
      <c r="B19" s="31">
        <v>-0.2026106</v>
      </c>
      <c r="C19" s="15">
        <v>-0.1869779</v>
      </c>
      <c r="D19" s="15">
        <v>-0.1898317</v>
      </c>
      <c r="E19" s="15">
        <v>-0.198394</v>
      </c>
      <c r="F19" s="27">
        <v>-0.1569636</v>
      </c>
      <c r="G19" s="37">
        <v>-0.1886698</v>
      </c>
    </row>
    <row r="20" spans="1:7" ht="12.75" thickBot="1">
      <c r="A20" s="44" t="s">
        <v>28</v>
      </c>
      <c r="B20" s="45">
        <v>-0.009882217</v>
      </c>
      <c r="C20" s="46">
        <v>-0.003516998</v>
      </c>
      <c r="D20" s="46">
        <v>-0.004044352</v>
      </c>
      <c r="E20" s="46">
        <v>-0.01491276</v>
      </c>
      <c r="F20" s="47">
        <v>-0.002251233</v>
      </c>
      <c r="G20" s="48">
        <v>-0.007138485</v>
      </c>
    </row>
    <row r="21" spans="1:7" ht="12.75" thickTop="1">
      <c r="A21" s="6" t="s">
        <v>29</v>
      </c>
      <c r="B21" s="39">
        <v>-26.14072</v>
      </c>
      <c r="C21" s="40">
        <v>38.17802</v>
      </c>
      <c r="D21" s="40">
        <v>-27.77975</v>
      </c>
      <c r="E21" s="40">
        <v>-7.310447</v>
      </c>
      <c r="F21" s="41">
        <v>22.78876</v>
      </c>
      <c r="G21" s="43">
        <v>0.001807712</v>
      </c>
    </row>
    <row r="22" spans="1:7" ht="12">
      <c r="A22" s="20" t="s">
        <v>30</v>
      </c>
      <c r="B22" s="29">
        <v>54.34678</v>
      </c>
      <c r="C22" s="13">
        <v>0.5172623</v>
      </c>
      <c r="D22" s="13">
        <v>10.14136</v>
      </c>
      <c r="E22" s="13">
        <v>-18.79141</v>
      </c>
      <c r="F22" s="25">
        <v>-44.23923</v>
      </c>
      <c r="G22" s="36">
        <v>0</v>
      </c>
    </row>
    <row r="23" spans="1:7" ht="12">
      <c r="A23" s="20" t="s">
        <v>31</v>
      </c>
      <c r="B23" s="29">
        <v>4.073613</v>
      </c>
      <c r="C23" s="13">
        <v>-0.2144519</v>
      </c>
      <c r="D23" s="13">
        <v>0.3291667</v>
      </c>
      <c r="E23" s="13">
        <v>0.6739449</v>
      </c>
      <c r="F23" s="25">
        <v>7.803729</v>
      </c>
      <c r="G23" s="35">
        <v>1.820685</v>
      </c>
    </row>
    <row r="24" spans="1:7" ht="12">
      <c r="A24" s="20" t="s">
        <v>32</v>
      </c>
      <c r="B24" s="49">
        <v>0.4421298</v>
      </c>
      <c r="C24" s="50">
        <v>-0.3537756</v>
      </c>
      <c r="D24" s="50">
        <v>2.523459</v>
      </c>
      <c r="E24" s="50">
        <v>-5.000324</v>
      </c>
      <c r="F24" s="51">
        <v>1.230523</v>
      </c>
      <c r="G24" s="35">
        <v>-0.4530896</v>
      </c>
    </row>
    <row r="25" spans="1:7" ht="12">
      <c r="A25" s="20" t="s">
        <v>33</v>
      </c>
      <c r="B25" s="29">
        <v>0.5584317</v>
      </c>
      <c r="C25" s="13">
        <v>-0.3681527</v>
      </c>
      <c r="D25" s="13">
        <v>0.6958694</v>
      </c>
      <c r="E25" s="13">
        <v>0.3543415</v>
      </c>
      <c r="F25" s="25">
        <v>-1.041682</v>
      </c>
      <c r="G25" s="35">
        <v>0.1059185</v>
      </c>
    </row>
    <row r="26" spans="1:7" ht="12">
      <c r="A26" s="21" t="s">
        <v>34</v>
      </c>
      <c r="B26" s="31">
        <v>0.06872215</v>
      </c>
      <c r="C26" s="15">
        <v>-0.3766753</v>
      </c>
      <c r="D26" s="15">
        <v>-0.6423303</v>
      </c>
      <c r="E26" s="15">
        <v>-0.6563164</v>
      </c>
      <c r="F26" s="27">
        <v>1.188607</v>
      </c>
      <c r="G26" s="37">
        <v>-0.2345456</v>
      </c>
    </row>
    <row r="27" spans="1:7" ht="12">
      <c r="A27" s="20" t="s">
        <v>35</v>
      </c>
      <c r="B27" s="29">
        <v>-0.1862068</v>
      </c>
      <c r="C27" s="13">
        <v>-0.09905235</v>
      </c>
      <c r="D27" s="13">
        <v>-0.30626</v>
      </c>
      <c r="E27" s="13">
        <v>0.03558621</v>
      </c>
      <c r="F27" s="25">
        <v>0.4132451</v>
      </c>
      <c r="G27" s="35">
        <v>-0.06076441</v>
      </c>
    </row>
    <row r="28" spans="1:7" ht="12">
      <c r="A28" s="20" t="s">
        <v>36</v>
      </c>
      <c r="B28" s="29">
        <v>-0.03067287</v>
      </c>
      <c r="C28" s="13">
        <v>0.457076</v>
      </c>
      <c r="D28" s="13">
        <v>0.4129056</v>
      </c>
      <c r="E28" s="13">
        <v>-0.3619699</v>
      </c>
      <c r="F28" s="25">
        <v>-0.05501564</v>
      </c>
      <c r="G28" s="35">
        <v>0.1104373</v>
      </c>
    </row>
    <row r="29" spans="1:7" ht="12">
      <c r="A29" s="20" t="s">
        <v>37</v>
      </c>
      <c r="B29" s="29">
        <v>-0.01404499</v>
      </c>
      <c r="C29" s="13">
        <v>-0.119655</v>
      </c>
      <c r="D29" s="13">
        <v>0.04334926</v>
      </c>
      <c r="E29" s="13">
        <v>-0.09509448</v>
      </c>
      <c r="F29" s="25">
        <v>-0.1704515</v>
      </c>
      <c r="G29" s="35">
        <v>-0.06602303</v>
      </c>
    </row>
    <row r="30" spans="1:7" ht="12">
      <c r="A30" s="21" t="s">
        <v>38</v>
      </c>
      <c r="B30" s="31">
        <v>0.01050771</v>
      </c>
      <c r="C30" s="15">
        <v>-0.005870561</v>
      </c>
      <c r="D30" s="15">
        <v>-0.00537819</v>
      </c>
      <c r="E30" s="15">
        <v>0.1049783</v>
      </c>
      <c r="F30" s="27">
        <v>0.3413277</v>
      </c>
      <c r="G30" s="37">
        <v>0.06961677</v>
      </c>
    </row>
    <row r="31" spans="1:7" ht="12">
      <c r="A31" s="20" t="s">
        <v>39</v>
      </c>
      <c r="B31" s="29">
        <v>-0.0436023</v>
      </c>
      <c r="C31" s="13">
        <v>-0.03752204</v>
      </c>
      <c r="D31" s="13">
        <v>-0.02513205</v>
      </c>
      <c r="E31" s="13">
        <v>-0.01597556</v>
      </c>
      <c r="F31" s="25">
        <v>-0.02170415</v>
      </c>
      <c r="G31" s="35">
        <v>-0.02812682</v>
      </c>
    </row>
    <row r="32" spans="1:7" ht="12">
      <c r="A32" s="20" t="s">
        <v>40</v>
      </c>
      <c r="B32" s="29">
        <v>0.01120186</v>
      </c>
      <c r="C32" s="13">
        <v>0.1036452</v>
      </c>
      <c r="D32" s="13">
        <v>0.06277544</v>
      </c>
      <c r="E32" s="13">
        <v>0.01177552</v>
      </c>
      <c r="F32" s="25">
        <v>-0.0076692</v>
      </c>
      <c r="G32" s="35">
        <v>0.04347351</v>
      </c>
    </row>
    <row r="33" spans="1:7" ht="12">
      <c r="A33" s="20" t="s">
        <v>41</v>
      </c>
      <c r="B33" s="29">
        <v>0.06639558</v>
      </c>
      <c r="C33" s="13">
        <v>0.0547143</v>
      </c>
      <c r="D33" s="13">
        <v>0.06079323</v>
      </c>
      <c r="E33" s="13">
        <v>0.06699428</v>
      </c>
      <c r="F33" s="25">
        <v>0.04053215</v>
      </c>
      <c r="G33" s="35">
        <v>0.05893012</v>
      </c>
    </row>
    <row r="34" spans="1:7" ht="12">
      <c r="A34" s="21" t="s">
        <v>42</v>
      </c>
      <c r="B34" s="31">
        <v>-0.001007035</v>
      </c>
      <c r="C34" s="15">
        <v>-0.0005430162</v>
      </c>
      <c r="D34" s="15">
        <v>-0.0009406038</v>
      </c>
      <c r="E34" s="15">
        <v>0.01753527</v>
      </c>
      <c r="F34" s="27">
        <v>-0.01634925</v>
      </c>
      <c r="G34" s="37">
        <v>0.001536187</v>
      </c>
    </row>
    <row r="35" spans="1:7" ht="12.75" thickBot="1">
      <c r="A35" s="22" t="s">
        <v>43</v>
      </c>
      <c r="B35" s="32">
        <v>-0.002468772</v>
      </c>
      <c r="C35" s="16">
        <v>-0.001586664</v>
      </c>
      <c r="D35" s="16">
        <v>0.003280801</v>
      </c>
      <c r="E35" s="16">
        <v>-0.001993002</v>
      </c>
      <c r="F35" s="28">
        <v>-0.002471775</v>
      </c>
      <c r="G35" s="38">
        <v>-0.0007593227</v>
      </c>
    </row>
    <row r="36" spans="1:7" ht="12">
      <c r="A36" s="4" t="s">
        <v>44</v>
      </c>
      <c r="B36" s="3">
        <v>22.46094</v>
      </c>
      <c r="C36" s="3">
        <v>22.45789</v>
      </c>
      <c r="D36" s="3">
        <v>22.46704</v>
      </c>
      <c r="E36" s="3">
        <v>22.46399</v>
      </c>
      <c r="F36" s="3">
        <v>22.47009</v>
      </c>
      <c r="G36" s="3"/>
    </row>
    <row r="37" spans="1:6" ht="12">
      <c r="A37" s="4" t="s">
        <v>45</v>
      </c>
      <c r="B37" s="2">
        <v>-0.2929688</v>
      </c>
      <c r="C37" s="2">
        <v>-0.2365112</v>
      </c>
      <c r="D37" s="2">
        <v>-0.2217611</v>
      </c>
      <c r="E37" s="2">
        <v>-0.2070109</v>
      </c>
      <c r="F37" s="2">
        <v>-0.2009074</v>
      </c>
    </row>
    <row r="38" spans="1:7" ht="12">
      <c r="A38" s="4" t="s">
        <v>53</v>
      </c>
      <c r="B38" s="2">
        <v>-0.0002066358</v>
      </c>
      <c r="C38" s="2">
        <v>0.0002582355</v>
      </c>
      <c r="D38" s="2">
        <v>-7.878834E-05</v>
      </c>
      <c r="E38" s="2">
        <v>4.483994E-05</v>
      </c>
      <c r="F38" s="2">
        <v>-0.0001798737</v>
      </c>
      <c r="G38" s="2">
        <v>0.0001898563</v>
      </c>
    </row>
    <row r="39" spans="1:7" ht="12.75" thickBot="1">
      <c r="A39" s="4" t="s">
        <v>54</v>
      </c>
      <c r="B39" s="2">
        <v>4.556222E-05</v>
      </c>
      <c r="C39" s="2">
        <v>-6.491599E-05</v>
      </c>
      <c r="D39" s="2">
        <v>4.730547E-05</v>
      </c>
      <c r="E39" s="2">
        <v>1.251202E-05</v>
      </c>
      <c r="F39" s="2">
        <v>-3.953663E-05</v>
      </c>
      <c r="G39" s="2">
        <v>0.0007339735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3.116819</v>
      </c>
      <c r="F40" s="17" t="s">
        <v>48</v>
      </c>
      <c r="G40" s="8">
        <v>55.089177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0.003759</v>
      </c>
      <c r="D4">
        <v>0.003757</v>
      </c>
      <c r="E4">
        <v>0.003758</v>
      </c>
      <c r="F4">
        <v>0.002084</v>
      </c>
      <c r="G4">
        <v>0.011713</v>
      </c>
    </row>
    <row r="5" spans="1:7" ht="12.75">
      <c r="A5" t="s">
        <v>13</v>
      </c>
      <c r="B5">
        <v>2.717312</v>
      </c>
      <c r="C5">
        <v>0.025863</v>
      </c>
      <c r="D5">
        <v>0.507068</v>
      </c>
      <c r="E5">
        <v>-0.939569</v>
      </c>
      <c r="F5">
        <v>-2.211947</v>
      </c>
      <c r="G5">
        <v>9.705597</v>
      </c>
    </row>
    <row r="6" spans="1:7" ht="12.75">
      <c r="A6" t="s">
        <v>14</v>
      </c>
      <c r="B6" s="52">
        <v>121.6961</v>
      </c>
      <c r="C6" s="52">
        <v>-151.9052</v>
      </c>
      <c r="D6" s="52">
        <v>46.3743</v>
      </c>
      <c r="E6" s="52">
        <v>-26.39027</v>
      </c>
      <c r="F6" s="52">
        <v>105.9109</v>
      </c>
      <c r="G6" s="52">
        <v>0.0003259149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0.9733523</v>
      </c>
      <c r="C8" s="52">
        <v>0.05259111</v>
      </c>
      <c r="D8" s="52">
        <v>-1.645773</v>
      </c>
      <c r="E8" s="52">
        <v>-0.2887399</v>
      </c>
      <c r="F8" s="52">
        <v>-3.713164</v>
      </c>
      <c r="G8" s="52">
        <v>-0.8072246</v>
      </c>
    </row>
    <row r="9" spans="1:7" ht="12.75">
      <c r="A9" t="s">
        <v>17</v>
      </c>
      <c r="B9" s="52">
        <v>0.3797765</v>
      </c>
      <c r="C9" s="52">
        <v>0.6795409</v>
      </c>
      <c r="D9" s="52">
        <v>0.2722126</v>
      </c>
      <c r="E9" s="52">
        <v>-0.05420208</v>
      </c>
      <c r="F9" s="52">
        <v>-0.9470871</v>
      </c>
      <c r="G9" s="52">
        <v>0.1445769</v>
      </c>
    </row>
    <row r="10" spans="1:7" ht="12.75">
      <c r="A10" t="s">
        <v>18</v>
      </c>
      <c r="B10" s="52">
        <v>0.4467342</v>
      </c>
      <c r="C10" s="52">
        <v>-0.08797933</v>
      </c>
      <c r="D10" s="52">
        <v>0.9226207</v>
      </c>
      <c r="E10" s="52">
        <v>0.2947317</v>
      </c>
      <c r="F10" s="52">
        <v>0.1562574</v>
      </c>
      <c r="G10" s="52">
        <v>0.3572057</v>
      </c>
    </row>
    <row r="11" spans="1:7" ht="12.75">
      <c r="A11" t="s">
        <v>19</v>
      </c>
      <c r="B11" s="52">
        <v>1.97504</v>
      </c>
      <c r="C11" s="52">
        <v>1.394452</v>
      </c>
      <c r="D11" s="52">
        <v>1.573603</v>
      </c>
      <c r="E11" s="52">
        <v>2.040308</v>
      </c>
      <c r="F11" s="52">
        <v>13.31196</v>
      </c>
      <c r="G11" s="52">
        <v>3.267089</v>
      </c>
    </row>
    <row r="12" spans="1:7" ht="12.75">
      <c r="A12" t="s">
        <v>20</v>
      </c>
      <c r="B12" s="52">
        <v>0.003018606</v>
      </c>
      <c r="C12" s="52">
        <v>0.1061571</v>
      </c>
      <c r="D12" s="52">
        <v>0.2140718</v>
      </c>
      <c r="E12" s="52">
        <v>0.3223032</v>
      </c>
      <c r="F12" s="52">
        <v>-0.3957351</v>
      </c>
      <c r="G12" s="52">
        <v>0.1022284</v>
      </c>
    </row>
    <row r="13" spans="1:7" ht="12.75">
      <c r="A13" t="s">
        <v>21</v>
      </c>
      <c r="B13" s="52">
        <v>-0.2138777</v>
      </c>
      <c r="C13" s="52">
        <v>0.02681848</v>
      </c>
      <c r="D13" s="52">
        <v>0.04172671</v>
      </c>
      <c r="E13" s="52">
        <v>-0.2315536</v>
      </c>
      <c r="F13" s="52">
        <v>0.02052588</v>
      </c>
      <c r="G13" s="52">
        <v>-0.06744901</v>
      </c>
    </row>
    <row r="14" spans="1:7" ht="12.75">
      <c r="A14" t="s">
        <v>22</v>
      </c>
      <c r="B14" s="52">
        <v>-0.1253508</v>
      </c>
      <c r="C14" s="52">
        <v>0.05943607</v>
      </c>
      <c r="D14" s="52">
        <v>0.08529995</v>
      </c>
      <c r="E14" s="52">
        <v>0.1161898</v>
      </c>
      <c r="F14" s="52">
        <v>-0.07343205</v>
      </c>
      <c r="G14" s="52">
        <v>0.03483393</v>
      </c>
    </row>
    <row r="15" spans="1:7" ht="12.75">
      <c r="A15" t="s">
        <v>23</v>
      </c>
      <c r="B15" s="52">
        <v>-0.500379</v>
      </c>
      <c r="C15" s="52">
        <v>-0.2043505</v>
      </c>
      <c r="D15" s="52">
        <v>-0.1307855</v>
      </c>
      <c r="E15" s="52">
        <v>-0.1110981</v>
      </c>
      <c r="F15" s="52">
        <v>-0.4026588</v>
      </c>
      <c r="G15" s="52">
        <v>-0.2335312</v>
      </c>
    </row>
    <row r="16" spans="1:7" ht="12.75">
      <c r="A16" t="s">
        <v>24</v>
      </c>
      <c r="B16" s="52">
        <v>-0.01856007</v>
      </c>
      <c r="C16" s="52">
        <v>-0.02470796</v>
      </c>
      <c r="D16" s="52">
        <v>0.00650663</v>
      </c>
      <c r="E16" s="52">
        <v>-0.03552198</v>
      </c>
      <c r="F16" s="52">
        <v>-0.04166071</v>
      </c>
      <c r="G16" s="52">
        <v>-0.02117332</v>
      </c>
    </row>
    <row r="17" spans="1:7" ht="12.75">
      <c r="A17" t="s">
        <v>25</v>
      </c>
      <c r="B17" s="52">
        <v>-0.008599746</v>
      </c>
      <c r="C17" s="52">
        <v>-0.01785193</v>
      </c>
      <c r="D17" s="52">
        <v>-0.02505301</v>
      </c>
      <c r="E17" s="52">
        <v>-0.01265216</v>
      </c>
      <c r="F17" s="52">
        <v>-0.02530152</v>
      </c>
      <c r="G17" s="52">
        <v>-0.01798732</v>
      </c>
    </row>
    <row r="18" spans="1:7" ht="12.75">
      <c r="A18" t="s">
        <v>26</v>
      </c>
      <c r="B18" s="52">
        <v>-0.01442697</v>
      </c>
      <c r="C18" s="52">
        <v>0.06142489</v>
      </c>
      <c r="D18" s="52">
        <v>0.005825476</v>
      </c>
      <c r="E18" s="52">
        <v>0.04380448</v>
      </c>
      <c r="F18" s="52">
        <v>-0.02967169</v>
      </c>
      <c r="G18" s="52">
        <v>0.02067536</v>
      </c>
    </row>
    <row r="19" spans="1:7" ht="12.75">
      <c r="A19" t="s">
        <v>27</v>
      </c>
      <c r="B19" s="52">
        <v>-0.2026106</v>
      </c>
      <c r="C19" s="52">
        <v>-0.1869779</v>
      </c>
      <c r="D19" s="52">
        <v>-0.1898317</v>
      </c>
      <c r="E19" s="52">
        <v>-0.198394</v>
      </c>
      <c r="F19" s="52">
        <v>-0.1569636</v>
      </c>
      <c r="G19" s="52">
        <v>-0.1886698</v>
      </c>
    </row>
    <row r="20" spans="1:7" ht="12.75">
      <c r="A20" t="s">
        <v>28</v>
      </c>
      <c r="B20" s="52">
        <v>-0.009882217</v>
      </c>
      <c r="C20" s="52">
        <v>-0.003516998</v>
      </c>
      <c r="D20" s="52">
        <v>-0.004044352</v>
      </c>
      <c r="E20" s="52">
        <v>-0.01491276</v>
      </c>
      <c r="F20" s="52">
        <v>-0.002251233</v>
      </c>
      <c r="G20" s="52">
        <v>-0.007138485</v>
      </c>
    </row>
    <row r="21" spans="1:7" ht="12.75">
      <c r="A21" t="s">
        <v>29</v>
      </c>
      <c r="B21" s="52">
        <v>-26.14072</v>
      </c>
      <c r="C21" s="52">
        <v>38.17802</v>
      </c>
      <c r="D21" s="52">
        <v>-27.77975</v>
      </c>
      <c r="E21" s="52">
        <v>-7.310447</v>
      </c>
      <c r="F21" s="52">
        <v>22.78876</v>
      </c>
      <c r="G21" s="52">
        <v>0.001807712</v>
      </c>
    </row>
    <row r="22" spans="1:7" ht="12.75">
      <c r="A22" t="s">
        <v>30</v>
      </c>
      <c r="B22" s="52">
        <v>54.34678</v>
      </c>
      <c r="C22" s="52">
        <v>0.5172623</v>
      </c>
      <c r="D22" s="52">
        <v>10.14136</v>
      </c>
      <c r="E22" s="52">
        <v>-18.79141</v>
      </c>
      <c r="F22" s="52">
        <v>-44.23923</v>
      </c>
      <c r="G22" s="52">
        <v>0</v>
      </c>
    </row>
    <row r="23" spans="1:7" ht="12.75">
      <c r="A23" t="s">
        <v>31</v>
      </c>
      <c r="B23" s="52">
        <v>4.073613</v>
      </c>
      <c r="C23" s="52">
        <v>-0.2144519</v>
      </c>
      <c r="D23" s="52">
        <v>0.3291667</v>
      </c>
      <c r="E23" s="52">
        <v>0.6739449</v>
      </c>
      <c r="F23" s="52">
        <v>7.803729</v>
      </c>
      <c r="G23" s="52">
        <v>1.820685</v>
      </c>
    </row>
    <row r="24" spans="1:7" ht="12.75">
      <c r="A24" t="s">
        <v>32</v>
      </c>
      <c r="B24" s="52">
        <v>0.4421298</v>
      </c>
      <c r="C24" s="52">
        <v>-0.3537756</v>
      </c>
      <c r="D24" s="52">
        <v>2.523459</v>
      </c>
      <c r="E24" s="52">
        <v>-5.000324</v>
      </c>
      <c r="F24" s="52">
        <v>1.230523</v>
      </c>
      <c r="G24" s="52">
        <v>-0.4530896</v>
      </c>
    </row>
    <row r="25" spans="1:7" ht="12.75">
      <c r="A25" t="s">
        <v>33</v>
      </c>
      <c r="B25" s="52">
        <v>0.5584317</v>
      </c>
      <c r="C25" s="52">
        <v>-0.3681527</v>
      </c>
      <c r="D25" s="52">
        <v>0.6958694</v>
      </c>
      <c r="E25" s="52">
        <v>0.3543415</v>
      </c>
      <c r="F25" s="52">
        <v>-1.041682</v>
      </c>
      <c r="G25" s="52">
        <v>0.1059185</v>
      </c>
    </row>
    <row r="26" spans="1:7" ht="12.75">
      <c r="A26" t="s">
        <v>34</v>
      </c>
      <c r="B26" s="52">
        <v>0.06872215</v>
      </c>
      <c r="C26" s="52">
        <v>-0.3766753</v>
      </c>
      <c r="D26" s="52">
        <v>-0.6423303</v>
      </c>
      <c r="E26" s="52">
        <v>-0.6563164</v>
      </c>
      <c r="F26" s="52">
        <v>1.188607</v>
      </c>
      <c r="G26" s="52">
        <v>-0.2345456</v>
      </c>
    </row>
    <row r="27" spans="1:7" ht="12.75">
      <c r="A27" t="s">
        <v>35</v>
      </c>
      <c r="B27" s="52">
        <v>-0.1862068</v>
      </c>
      <c r="C27" s="52">
        <v>-0.09905235</v>
      </c>
      <c r="D27" s="52">
        <v>-0.30626</v>
      </c>
      <c r="E27" s="52">
        <v>0.03558621</v>
      </c>
      <c r="F27" s="52">
        <v>0.4132451</v>
      </c>
      <c r="G27" s="52">
        <v>-0.06076441</v>
      </c>
    </row>
    <row r="28" spans="1:7" ht="12.75">
      <c r="A28" t="s">
        <v>36</v>
      </c>
      <c r="B28" s="52">
        <v>-0.03067287</v>
      </c>
      <c r="C28" s="52">
        <v>0.457076</v>
      </c>
      <c r="D28" s="52">
        <v>0.4129056</v>
      </c>
      <c r="E28" s="52">
        <v>-0.3619699</v>
      </c>
      <c r="F28" s="52">
        <v>-0.05501564</v>
      </c>
      <c r="G28" s="52">
        <v>0.1104373</v>
      </c>
    </row>
    <row r="29" spans="1:7" ht="12.75">
      <c r="A29" t="s">
        <v>37</v>
      </c>
      <c r="B29" s="52">
        <v>-0.01404499</v>
      </c>
      <c r="C29" s="52">
        <v>-0.119655</v>
      </c>
      <c r="D29" s="52">
        <v>0.04334926</v>
      </c>
      <c r="E29" s="52">
        <v>-0.09509448</v>
      </c>
      <c r="F29" s="52">
        <v>-0.1704515</v>
      </c>
      <c r="G29" s="52">
        <v>-0.06602303</v>
      </c>
    </row>
    <row r="30" spans="1:7" ht="12.75">
      <c r="A30" t="s">
        <v>38</v>
      </c>
      <c r="B30" s="52">
        <v>0.01050771</v>
      </c>
      <c r="C30" s="52">
        <v>-0.005870561</v>
      </c>
      <c r="D30" s="52">
        <v>-0.00537819</v>
      </c>
      <c r="E30" s="52">
        <v>0.1049783</v>
      </c>
      <c r="F30" s="52">
        <v>0.3413277</v>
      </c>
      <c r="G30" s="52">
        <v>0.06961677</v>
      </c>
    </row>
    <row r="31" spans="1:7" ht="12.75">
      <c r="A31" t="s">
        <v>39</v>
      </c>
      <c r="B31" s="52">
        <v>-0.0436023</v>
      </c>
      <c r="C31" s="52">
        <v>-0.03752204</v>
      </c>
      <c r="D31" s="52">
        <v>-0.02513205</v>
      </c>
      <c r="E31" s="52">
        <v>-0.01597556</v>
      </c>
      <c r="F31" s="52">
        <v>-0.02170415</v>
      </c>
      <c r="G31" s="52">
        <v>-0.02812682</v>
      </c>
    </row>
    <row r="32" spans="1:7" ht="12.75">
      <c r="A32" t="s">
        <v>40</v>
      </c>
      <c r="B32" s="52">
        <v>0.01120186</v>
      </c>
      <c r="C32" s="52">
        <v>0.1036452</v>
      </c>
      <c r="D32" s="52">
        <v>0.06277544</v>
      </c>
      <c r="E32" s="52">
        <v>0.01177552</v>
      </c>
      <c r="F32" s="52">
        <v>-0.0076692</v>
      </c>
      <c r="G32" s="52">
        <v>0.04347351</v>
      </c>
    </row>
    <row r="33" spans="1:7" ht="12.75">
      <c r="A33" t="s">
        <v>41</v>
      </c>
      <c r="B33" s="52">
        <v>0.06639558</v>
      </c>
      <c r="C33" s="52">
        <v>0.0547143</v>
      </c>
      <c r="D33" s="52">
        <v>0.06079323</v>
      </c>
      <c r="E33" s="52">
        <v>0.06699428</v>
      </c>
      <c r="F33" s="52">
        <v>0.04053215</v>
      </c>
      <c r="G33" s="52">
        <v>0.05893012</v>
      </c>
    </row>
    <row r="34" spans="1:7" ht="12.75">
      <c r="A34" t="s">
        <v>42</v>
      </c>
      <c r="B34" s="52">
        <v>-0.001007035</v>
      </c>
      <c r="C34" s="52">
        <v>-0.0005430162</v>
      </c>
      <c r="D34" s="52">
        <v>-0.0009406038</v>
      </c>
      <c r="E34" s="52">
        <v>0.01753527</v>
      </c>
      <c r="F34" s="52">
        <v>-0.01634925</v>
      </c>
      <c r="G34" s="52">
        <v>0.001536187</v>
      </c>
    </row>
    <row r="35" spans="1:7" ht="12.75">
      <c r="A35" t="s">
        <v>43</v>
      </c>
      <c r="B35" s="52">
        <v>-0.002468772</v>
      </c>
      <c r="C35" s="52">
        <v>-0.001586664</v>
      </c>
      <c r="D35" s="52">
        <v>0.003280801</v>
      </c>
      <c r="E35" s="52">
        <v>-0.001993002</v>
      </c>
      <c r="F35" s="52">
        <v>-0.002471775</v>
      </c>
      <c r="G35" s="52">
        <v>-0.0007593227</v>
      </c>
    </row>
    <row r="36" spans="1:6" ht="12.75">
      <c r="A36" t="s">
        <v>44</v>
      </c>
      <c r="B36" s="52">
        <v>22.46094</v>
      </c>
      <c r="C36" s="52">
        <v>22.45789</v>
      </c>
      <c r="D36" s="52">
        <v>22.46704</v>
      </c>
      <c r="E36" s="52">
        <v>22.46399</v>
      </c>
      <c r="F36" s="52">
        <v>22.47009</v>
      </c>
    </row>
    <row r="37" spans="1:6" ht="12.75">
      <c r="A37" t="s">
        <v>45</v>
      </c>
      <c r="B37" s="52">
        <v>-0.2929688</v>
      </c>
      <c r="C37" s="52">
        <v>-0.2365112</v>
      </c>
      <c r="D37" s="52">
        <v>-0.2217611</v>
      </c>
      <c r="E37" s="52">
        <v>-0.2070109</v>
      </c>
      <c r="F37" s="52">
        <v>-0.2009074</v>
      </c>
    </row>
    <row r="38" spans="1:7" ht="12.75">
      <c r="A38" t="s">
        <v>55</v>
      </c>
      <c r="B38" s="52">
        <v>-0.0002066358</v>
      </c>
      <c r="C38" s="52">
        <v>0.0002582355</v>
      </c>
      <c r="D38" s="52">
        <v>-7.878834E-05</v>
      </c>
      <c r="E38" s="52">
        <v>4.483994E-05</v>
      </c>
      <c r="F38" s="52">
        <v>-0.0001798737</v>
      </c>
      <c r="G38" s="52">
        <v>0.0001898563</v>
      </c>
    </row>
    <row r="39" spans="1:7" ht="12.75">
      <c r="A39" t="s">
        <v>56</v>
      </c>
      <c r="B39" s="52">
        <v>4.556222E-05</v>
      </c>
      <c r="C39" s="52">
        <v>-6.491599E-05</v>
      </c>
      <c r="D39" s="52">
        <v>4.730547E-05</v>
      </c>
      <c r="E39" s="52">
        <v>1.251202E-05</v>
      </c>
      <c r="F39" s="52">
        <v>-3.953663E-05</v>
      </c>
      <c r="G39" s="52">
        <v>0.0007339735</v>
      </c>
    </row>
    <row r="40" spans="2:7" ht="12.75">
      <c r="B40" t="s">
        <v>46</v>
      </c>
      <c r="C40">
        <v>-0.003758</v>
      </c>
      <c r="D40" t="s">
        <v>47</v>
      </c>
      <c r="E40">
        <v>3.116819</v>
      </c>
      <c r="F40" t="s">
        <v>48</v>
      </c>
      <c r="G40">
        <v>55.089177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-0.00020663575399019264</v>
      </c>
      <c r="C50">
        <f>-0.017/(C7*C7+C22*C22)*(C21*C22+C6*C7)</f>
        <v>0.0002582354821404905</v>
      </c>
      <c r="D50">
        <f>-0.017/(D7*D7+D22*D22)*(D21*D22+D6*D7)</f>
        <v>-7.878833581268817E-05</v>
      </c>
      <c r="E50">
        <f>-0.017/(E7*E7+E22*E22)*(E21*E22+E6*E7)</f>
        <v>4.483994714931732E-05</v>
      </c>
      <c r="F50">
        <f>-0.017/(F7*F7+F22*F22)*(F21*F22+F6*F7)</f>
        <v>-0.00017987362295313007</v>
      </c>
      <c r="G50">
        <f>(B50*B$4+C50*C$4+D50*D$4+E50*E$4+F50*F$4)/SUM(B$4:F$4)</f>
        <v>7.349069074974943E-08</v>
      </c>
    </row>
    <row r="51" spans="1:7" ht="12.75">
      <c r="A51" t="s">
        <v>59</v>
      </c>
      <c r="B51">
        <f>-0.017/(B7*B7+B22*B22)*(B21*B7-B6*B22)</f>
        <v>4.556222278622391E-05</v>
      </c>
      <c r="C51">
        <f>-0.017/(C7*C7+C22*C22)*(C21*C7-C6*C22)</f>
        <v>-6.491599154794336E-05</v>
      </c>
      <c r="D51">
        <f>-0.017/(D7*D7+D22*D22)*(D21*D7-D6*D22)</f>
        <v>4.7305477087727745E-05</v>
      </c>
      <c r="E51">
        <f>-0.017/(E7*E7+E22*E22)*(E21*E7-E6*E22)</f>
        <v>1.2512020483126117E-05</v>
      </c>
      <c r="F51">
        <f>-0.017/(F7*F7+F22*F22)*(F21*F7-F6*F22)</f>
        <v>-3.953663905767568E-05</v>
      </c>
      <c r="G51">
        <f>(B51*B$4+C51*C$4+D51*D$4+E51*E$4+F51*F$4)/SUM(B$4:F$4)</f>
        <v>8.639913495858518E-08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9999.9545020883</v>
      </c>
      <c r="C62">
        <f>C7+(2/0.017)*(C8*C50-C23*C51)</f>
        <v>9999.99995994505</v>
      </c>
      <c r="D62">
        <f>D7+(2/0.017)*(D8*D50-D23*D51)</f>
        <v>10000.013423097413</v>
      </c>
      <c r="E62">
        <f>E7+(2/0.017)*(E8*E50-E23*E51)</f>
        <v>9999.997484765383</v>
      </c>
      <c r="F62">
        <f>F7+(2/0.017)*(F8*F50-F23*F51)</f>
        <v>10000.114874526833</v>
      </c>
    </row>
    <row r="63" spans="1:6" ht="12.75">
      <c r="A63" t="s">
        <v>67</v>
      </c>
      <c r="B63">
        <f>B8+(3/0.017)*(B9*B50-B24*B51)</f>
        <v>0.9559488023753026</v>
      </c>
      <c r="C63">
        <f>C8+(3/0.017)*(C9*C50-C24*C51)</f>
        <v>0.07950567672109664</v>
      </c>
      <c r="D63">
        <f>D8+(3/0.017)*(D9*D50-D24*D51)</f>
        <v>-1.6706236958201586</v>
      </c>
      <c r="E63">
        <f>E8+(3/0.017)*(E9*E50-E24*E51)</f>
        <v>-0.278128063898644</v>
      </c>
      <c r="F63">
        <f>F8+(3/0.017)*(F9*F50-F24*F51)</f>
        <v>-3.6745157532413515</v>
      </c>
    </row>
    <row r="64" spans="1:6" ht="12.75">
      <c r="A64" t="s">
        <v>68</v>
      </c>
      <c r="B64">
        <f>B9+(4/0.017)*(B10*B50-B25*B51)</f>
        <v>0.35206952405258934</v>
      </c>
      <c r="C64">
        <f>C9+(4/0.017)*(C10*C50-C25*C51)</f>
        <v>0.6685718688794118</v>
      </c>
      <c r="D64">
        <f>D9+(4/0.017)*(D10*D50-D25*D51)</f>
        <v>0.24736314505950868</v>
      </c>
      <c r="E64">
        <f>E9+(4/0.017)*(E10*E50-E25*E51)</f>
        <v>-0.05213567394230428</v>
      </c>
      <c r="F64">
        <f>F9+(4/0.017)*(F10*F50-F25*F51)</f>
        <v>-0.9633909093877915</v>
      </c>
    </row>
    <row r="65" spans="1:6" ht="12.75">
      <c r="A65" t="s">
        <v>69</v>
      </c>
      <c r="B65">
        <f>B10+(5/0.017)*(B11*B50-B26*B51)</f>
        <v>0.32577978427369464</v>
      </c>
      <c r="C65">
        <f>C10+(5/0.017)*(C11*C50-C26*C51)</f>
        <v>0.010739709397250663</v>
      </c>
      <c r="D65">
        <f>D10+(5/0.017)*(D11*D50-D26*D51)</f>
        <v>0.8950925175557499</v>
      </c>
      <c r="E65">
        <f>E10+(5/0.017)*(E11*E50-E26*E51)</f>
        <v>0.3240549785672179</v>
      </c>
      <c r="F65">
        <f>F10+(5/0.017)*(F11*F50-F26*F51)</f>
        <v>-0.5341769964313889</v>
      </c>
    </row>
    <row r="66" spans="1:6" ht="12.75">
      <c r="A66" t="s">
        <v>70</v>
      </c>
      <c r="B66">
        <f>B11+(6/0.017)*(B12*B50-B27*B51)</f>
        <v>1.9778142036867412</v>
      </c>
      <c r="C66">
        <f>C11+(6/0.017)*(C12*C50-C27*C51)</f>
        <v>1.4018579229596702</v>
      </c>
      <c r="D66">
        <f>D11+(6/0.017)*(D12*D50-D27*D51)</f>
        <v>1.5727634992516921</v>
      </c>
      <c r="E66">
        <f>E11+(6/0.017)*(E12*E50-E27*E51)</f>
        <v>2.0452515775525715</v>
      </c>
      <c r="F66">
        <f>F11+(6/0.017)*(F12*F50-F27*F51)</f>
        <v>13.342849633598036</v>
      </c>
    </row>
    <row r="67" spans="1:6" ht="12.75">
      <c r="A67" t="s">
        <v>71</v>
      </c>
      <c r="B67">
        <f>B12+(7/0.017)*(B13*B50-B28*B51)</f>
        <v>0.021791907621373396</v>
      </c>
      <c r="C67">
        <f>C12+(7/0.017)*(C13*C50-C28*C51)</f>
        <v>0.12122646318005295</v>
      </c>
      <c r="D67">
        <f>D12+(7/0.017)*(D13*D50-D28*D51)</f>
        <v>0.2046752164070452</v>
      </c>
      <c r="E67">
        <f>E12+(7/0.017)*(E13*E50-E28*E51)</f>
        <v>0.31989278031281687</v>
      </c>
      <c r="F67">
        <f>F12+(7/0.017)*(F13*F50-F28*F51)</f>
        <v>-0.3981510050181034</v>
      </c>
    </row>
    <row r="68" spans="1:6" ht="12.75">
      <c r="A68" t="s">
        <v>72</v>
      </c>
      <c r="B68">
        <f>B13+(8/0.017)*(B14*B50-B29*B51)</f>
        <v>-0.20138740445426628</v>
      </c>
      <c r="C68">
        <f>C13+(8/0.017)*(C14*C50-C29*C51)</f>
        <v>0.030385999634972603</v>
      </c>
      <c r="D68">
        <f>D13+(8/0.017)*(D14*D50-D29*D51)</f>
        <v>0.03759904010300919</v>
      </c>
      <c r="E68">
        <f>E13+(8/0.017)*(E14*E50-E29*E51)</f>
        <v>-0.22854194420099672</v>
      </c>
      <c r="F68">
        <f>F13+(8/0.017)*(F14*F50-F29*F51)</f>
        <v>0.023570307972722818</v>
      </c>
    </row>
    <row r="69" spans="1:6" ht="12.75">
      <c r="A69" t="s">
        <v>73</v>
      </c>
      <c r="B69">
        <f>B14+(9/0.017)*(B15*B50-B30*B51)</f>
        <v>-0.07086509788842413</v>
      </c>
      <c r="C69">
        <f>C14+(9/0.017)*(C15*C50-C30*C51)</f>
        <v>0.03129696478631342</v>
      </c>
      <c r="D69">
        <f>D14+(9/0.017)*(D15*D50-D30*D51)</f>
        <v>0.09088989750795523</v>
      </c>
      <c r="E69">
        <f>E14+(9/0.017)*(E15*E50-E30*E51)</f>
        <v>0.11285708752056117</v>
      </c>
      <c r="F69">
        <f>F14+(9/0.017)*(F15*F50-F30*F51)</f>
        <v>-0.027943589693693073</v>
      </c>
    </row>
    <row r="70" spans="1:6" ht="12.75">
      <c r="A70" t="s">
        <v>74</v>
      </c>
      <c r="B70">
        <f>B15+(10/0.017)*(B16*B50-B31*B51)</f>
        <v>-0.49695441660873385</v>
      </c>
      <c r="C70">
        <f>C15+(10/0.017)*(C16*C50-C31*C51)</f>
        <v>-0.20953653082047619</v>
      </c>
      <c r="D70">
        <f>D15+(10/0.017)*(D16*D50-D31*D51)</f>
        <v>-0.13038771349059192</v>
      </c>
      <c r="E70">
        <f>E15+(10/0.017)*(E16*E50-E31*E51)</f>
        <v>-0.11191746304228806</v>
      </c>
      <c r="F70">
        <f>F15+(10/0.017)*(F16*F50-F31*F51)</f>
        <v>-0.3987555331188847</v>
      </c>
    </row>
    <row r="71" spans="1:6" ht="12.75">
      <c r="A71" t="s">
        <v>75</v>
      </c>
      <c r="B71">
        <f>B16+(11/0.017)*(B17*B50-B32*B51)</f>
        <v>-0.01774048370959797</v>
      </c>
      <c r="C71">
        <f>C16+(11/0.017)*(C17*C50-C32*C51)</f>
        <v>-0.023337341121090427</v>
      </c>
      <c r="D71">
        <f>D16+(11/0.017)*(D17*D50-D32*D51)</f>
        <v>0.005862329475910158</v>
      </c>
      <c r="E71">
        <f>E16+(11/0.017)*(E17*E50-E32*E51)</f>
        <v>-0.0359844055920474</v>
      </c>
      <c r="F71">
        <f>F16+(11/0.017)*(F17*F50-F32*F51)</f>
        <v>-0.03891209362117885</v>
      </c>
    </row>
    <row r="72" spans="1:6" ht="12.75">
      <c r="A72" t="s">
        <v>76</v>
      </c>
      <c r="B72">
        <f>B17+(12/0.017)*(B18*B50-B33*B51)</f>
        <v>-0.008630806506519997</v>
      </c>
      <c r="C72">
        <f>C17+(12/0.017)*(C18*C50-C33*C51)</f>
        <v>-0.004147987091109482</v>
      </c>
      <c r="D72">
        <f>D17+(12/0.017)*(D18*D50-D33*D51)</f>
        <v>-0.027407009276384037</v>
      </c>
      <c r="E72">
        <f>E17+(12/0.017)*(E18*E50-E33*E51)</f>
        <v>-0.01185736698977103</v>
      </c>
      <c r="F72">
        <f>F17+(12/0.017)*(F18*F50-F33*F51)</f>
        <v>-0.020402936919371485</v>
      </c>
    </row>
    <row r="73" spans="1:6" ht="12.75">
      <c r="A73" t="s">
        <v>77</v>
      </c>
      <c r="B73">
        <f>B18+(13/0.017)*(B19*B50-B34*B51)</f>
        <v>0.017623747591504414</v>
      </c>
      <c r="C73">
        <f>C18+(13/0.017)*(C19*C50-C34*C51)</f>
        <v>0.02447462401852011</v>
      </c>
      <c r="D73">
        <f>D18+(13/0.017)*(D19*D50-D34*D51)</f>
        <v>0.017296843806296414</v>
      </c>
      <c r="E73">
        <f>E18+(13/0.017)*(E19*E50-E34*E51)</f>
        <v>0.0368338967224668</v>
      </c>
      <c r="F73">
        <f>F18+(13/0.017)*(F19*F50-F34*F51)</f>
        <v>-0.008575582876501245</v>
      </c>
    </row>
    <row r="74" spans="1:6" ht="12.75">
      <c r="A74" t="s">
        <v>78</v>
      </c>
      <c r="B74">
        <f>B19+(14/0.017)*(B20*B50-B35*B51)</f>
        <v>-0.20083630415231357</v>
      </c>
      <c r="C74">
        <f>C19+(14/0.017)*(C20*C50-C35*C51)</f>
        <v>-0.1878106640926134</v>
      </c>
      <c r="D74">
        <f>D19+(14/0.017)*(D20*D50-D35*D51)</f>
        <v>-0.18969709584130579</v>
      </c>
      <c r="E74">
        <f>E19+(14/0.017)*(E20*E50-E35*E51)</f>
        <v>-0.19892414779044995</v>
      </c>
      <c r="F74">
        <f>F19+(14/0.017)*(F20*F50-F35*F51)</f>
        <v>-0.15671060208015247</v>
      </c>
    </row>
    <row r="75" spans="1:6" ht="12.75">
      <c r="A75" t="s">
        <v>79</v>
      </c>
      <c r="B75" s="52">
        <f>B20</f>
        <v>-0.009882217</v>
      </c>
      <c r="C75" s="52">
        <f>C20</f>
        <v>-0.003516998</v>
      </c>
      <c r="D75" s="52">
        <f>D20</f>
        <v>-0.004044352</v>
      </c>
      <c r="E75" s="52">
        <f>E20</f>
        <v>-0.01491276</v>
      </c>
      <c r="F75" s="52">
        <f>F20</f>
        <v>-0.002251233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54.25296752948504</v>
      </c>
      <c r="C82">
        <f>C22+(2/0.017)*(C8*C51+C23*C50)</f>
        <v>0.5103454654300351</v>
      </c>
      <c r="D82">
        <f>D22+(2/0.017)*(D8*D51+D23*D50)</f>
        <v>10.12914957959517</v>
      </c>
      <c r="E82">
        <f>E22+(2/0.017)*(E8*E51+E23*E50)</f>
        <v>-18.788279772452416</v>
      </c>
      <c r="F82">
        <f>F22+(2/0.017)*(F8*F51+F23*F50)</f>
        <v>-44.38709811564052</v>
      </c>
    </row>
    <row r="83" spans="1:6" ht="12.75">
      <c r="A83" t="s">
        <v>82</v>
      </c>
      <c r="B83">
        <f>B23+(3/0.017)*(B9*B51+B24*B50)</f>
        <v>4.060544230044254</v>
      </c>
      <c r="C83">
        <f>C23+(3/0.017)*(C9*C51+C24*C50)</f>
        <v>-0.23835845599230998</v>
      </c>
      <c r="D83">
        <f>D23+(3/0.017)*(D9*D51+D24*D50)</f>
        <v>0.29635340796660126</v>
      </c>
      <c r="E83">
        <f>E23+(3/0.017)*(E9*E51+E24*E50)</f>
        <v>0.6342579985721204</v>
      </c>
      <c r="F83">
        <f>F23+(3/0.017)*(F9*F51+F24*F50)</f>
        <v>7.771277119533834</v>
      </c>
    </row>
    <row r="84" spans="1:6" ht="12.75">
      <c r="A84" t="s">
        <v>83</v>
      </c>
      <c r="B84">
        <f>B24+(4/0.017)*(B10*B51+B25*B50)</f>
        <v>0.41976797594472953</v>
      </c>
      <c r="C84">
        <f>C24+(4/0.017)*(C10*C51+C25*C50)</f>
        <v>-0.37480120577485876</v>
      </c>
      <c r="D84">
        <f>D24+(4/0.017)*(D10*D51+D25*D50)</f>
        <v>2.5208280871565973</v>
      </c>
      <c r="E84">
        <f>E24+(4/0.017)*(E10*E51+E25*E50)</f>
        <v>-4.995717801599945</v>
      </c>
      <c r="F84">
        <f>F24+(4/0.017)*(F10*F51+F25*F50)</f>
        <v>1.2731566995014523</v>
      </c>
    </row>
    <row r="85" spans="1:6" ht="12.75">
      <c r="A85" t="s">
        <v>84</v>
      </c>
      <c r="B85">
        <f>B25+(5/0.017)*(B11*B51+B26*B50)</f>
        <v>0.580721923297243</v>
      </c>
      <c r="C85">
        <f>C25+(5/0.017)*(C11*C51+C26*C50)</f>
        <v>-0.4233859829270372</v>
      </c>
      <c r="D85">
        <f>D25+(5/0.017)*(D11*D51+D26*D50)</f>
        <v>0.7326482753061012</v>
      </c>
      <c r="E85">
        <f>E25+(5/0.017)*(E11*E51+E26*E50)</f>
        <v>0.3531942008231341</v>
      </c>
      <c r="F85">
        <f>F25+(5/0.017)*(F11*F51+F26*F50)</f>
        <v>-1.259361177949314</v>
      </c>
    </row>
    <row r="86" spans="1:6" ht="12.75">
      <c r="A86" t="s">
        <v>85</v>
      </c>
      <c r="B86">
        <f>B26+(6/0.017)*(B12*B51+B27*B50)</f>
        <v>0.08235080302888594</v>
      </c>
      <c r="C86">
        <f>C26+(6/0.017)*(C12*C51+C27*C50)</f>
        <v>-0.3881353440349716</v>
      </c>
      <c r="D86">
        <f>D26+(6/0.017)*(D12*D51+D27*D50)</f>
        <v>-0.6302397761096391</v>
      </c>
      <c r="E86">
        <f>E26+(6/0.017)*(E12*E51+E27*E50)</f>
        <v>-0.65432992422971</v>
      </c>
      <c r="F86">
        <f>F26+(6/0.017)*(F12*F51+F27*F50)</f>
        <v>1.1678943444140675</v>
      </c>
    </row>
    <row r="87" spans="1:6" ht="12.75">
      <c r="A87" t="s">
        <v>86</v>
      </c>
      <c r="B87">
        <f>B27+(7/0.017)*(B13*B51+B28*B50)</f>
        <v>-0.18760953073990494</v>
      </c>
      <c r="C87">
        <f>C27+(7/0.017)*(C13*C51+C28*C50)</f>
        <v>-0.051167288170772526</v>
      </c>
      <c r="D87">
        <f>D27+(7/0.017)*(D13*D51+D28*D50)</f>
        <v>-0.3188428060020716</v>
      </c>
      <c r="E87">
        <f>E27+(7/0.017)*(E13*E51+E28*E50)</f>
        <v>0.027710009882206066</v>
      </c>
      <c r="F87">
        <f>F27+(7/0.017)*(F13*F51+F28*F50)</f>
        <v>0.4169857098375816</v>
      </c>
    </row>
    <row r="88" spans="1:6" ht="12.75">
      <c r="A88" t="s">
        <v>87</v>
      </c>
      <c r="B88">
        <f>B28+(8/0.017)*(B14*B51+B29*B50)</f>
        <v>-0.0319947824600455</v>
      </c>
      <c r="C88">
        <f>C28+(8/0.017)*(C14*C51+C29*C50)</f>
        <v>0.4407195209255137</v>
      </c>
      <c r="D88">
        <f>D28+(8/0.017)*(D14*D51+D29*D50)</f>
        <v>0.41319724177703426</v>
      </c>
      <c r="E88">
        <f>E28+(8/0.017)*(E14*E51+E29*E50)</f>
        <v>-0.36329237637640543</v>
      </c>
      <c r="F88">
        <f>F28+(8/0.017)*(F14*F51+F29*F50)</f>
        <v>-0.03922129397698322</v>
      </c>
    </row>
    <row r="89" spans="1:6" ht="12.75">
      <c r="A89" t="s">
        <v>88</v>
      </c>
      <c r="B89">
        <f>B29+(9/0.017)*(B15*B51+B30*B50)</f>
        <v>-0.027264215440410237</v>
      </c>
      <c r="C89">
        <f>C29+(9/0.017)*(C15*C51+C30*C50)</f>
        <v>-0.11343460861029821</v>
      </c>
      <c r="D89">
        <f>D29+(9/0.017)*(D15*D51+D30*D50)</f>
        <v>0.04029819020559687</v>
      </c>
      <c r="E89">
        <f>E29+(9/0.017)*(E15*E51+E30*E50)</f>
        <v>-0.09333833661830004</v>
      </c>
      <c r="F89">
        <f>F29+(9/0.017)*(F15*F51+F30*F50)</f>
        <v>-0.19452706878637416</v>
      </c>
    </row>
    <row r="90" spans="1:6" ht="12.75">
      <c r="A90" t="s">
        <v>89</v>
      </c>
      <c r="B90">
        <f>B30+(10/0.017)*(B16*B51+B31*B50)</f>
        <v>0.015310154759963921</v>
      </c>
      <c r="C90">
        <f>C30+(10/0.017)*(C16*C51+C31*C50)</f>
        <v>-0.010626784745745792</v>
      </c>
      <c r="D90">
        <f>D30+(10/0.017)*(D16*D51+D31*D50)</f>
        <v>-0.004032359628562005</v>
      </c>
      <c r="E90">
        <f>E30+(10/0.017)*(E16*E51+E31*E50)</f>
        <v>0.10429547940738709</v>
      </c>
      <c r="F90">
        <f>F30+(10/0.017)*(F16*F51+F31*F50)</f>
        <v>0.3445930697339851</v>
      </c>
    </row>
    <row r="91" spans="1:6" ht="12.75">
      <c r="A91" t="s">
        <v>90</v>
      </c>
      <c r="B91">
        <f>B31+(11/0.017)*(B17*B51+B32*B50)</f>
        <v>-0.04535358303728498</v>
      </c>
      <c r="C91">
        <f>C31+(11/0.017)*(C17*C51+C32*C50)</f>
        <v>-0.019453735103766915</v>
      </c>
      <c r="D91">
        <f>D31+(11/0.017)*(D17*D51+D32*D50)</f>
        <v>-0.029099243377557153</v>
      </c>
      <c r="E91">
        <f>E31+(11/0.017)*(E17*E51+E32*E50)</f>
        <v>-0.015736336135107096</v>
      </c>
      <c r="F91">
        <f>F31+(11/0.017)*(F17*F51+F32*F50)</f>
        <v>-0.020164263977468833</v>
      </c>
    </row>
    <row r="92" spans="1:6" ht="12.75">
      <c r="A92" t="s">
        <v>91</v>
      </c>
      <c r="B92">
        <f>B32+(12/0.017)*(B18*B51+B33*B50)</f>
        <v>0.0010533713721037705</v>
      </c>
      <c r="C92">
        <f>C32+(12/0.017)*(C18*C51+C33*C50)</f>
        <v>0.11080405835322783</v>
      </c>
      <c r="D92">
        <f>D32+(12/0.017)*(D18*D51+D33*D50)</f>
        <v>0.05958893141251655</v>
      </c>
      <c r="E92">
        <f>E32+(12/0.017)*(E18*E51+E33*E50)</f>
        <v>0.014282886488601827</v>
      </c>
      <c r="F92">
        <f>F32+(12/0.017)*(F18*F51+F33*F50)</f>
        <v>-0.011987467601518918</v>
      </c>
    </row>
    <row r="93" spans="1:6" ht="12.75">
      <c r="A93" t="s">
        <v>92</v>
      </c>
      <c r="B93">
        <f>B33+(13/0.017)*(B19*B51+B34*B50)</f>
        <v>0.05949540951918218</v>
      </c>
      <c r="C93">
        <f>C33+(13/0.017)*(C19*C51+C34*C50)</f>
        <v>0.06388895802563861</v>
      </c>
      <c r="D93">
        <f>D33+(13/0.017)*(D19*D51+D34*D50)</f>
        <v>0.053982781950083936</v>
      </c>
      <c r="E93">
        <f>E33+(13/0.017)*(E19*E51+E34*E50)</f>
        <v>0.06569731648518565</v>
      </c>
      <c r="F93">
        <f>F33+(13/0.017)*(F19*F51+F34*F50)</f>
        <v>0.04752661802176341</v>
      </c>
    </row>
    <row r="94" spans="1:6" ht="12.75">
      <c r="A94" t="s">
        <v>93</v>
      </c>
      <c r="B94">
        <f>B34+(14/0.017)*(B20*B51+B35*B50)</f>
        <v>-0.0009577214073507688</v>
      </c>
      <c r="C94">
        <f>C34+(14/0.017)*(C20*C51+C35*C50)</f>
        <v>-0.0006924238134293857</v>
      </c>
      <c r="D94">
        <f>D34+(14/0.017)*(D20*D51+D35*D50)</f>
        <v>-0.0013110346191239014</v>
      </c>
      <c r="E94">
        <f>E34+(14/0.017)*(E20*E51+E35*E50)</f>
        <v>0.017308013054058942</v>
      </c>
      <c r="F94">
        <f>F34+(14/0.017)*(F20*F51+F35*F50)</f>
        <v>-0.01590980374393942</v>
      </c>
    </row>
    <row r="95" spans="1:6" ht="12.75">
      <c r="A95" t="s">
        <v>94</v>
      </c>
      <c r="B95" s="52">
        <f>B35</f>
        <v>-0.002468772</v>
      </c>
      <c r="C95" s="52">
        <f>C35</f>
        <v>-0.001586664</v>
      </c>
      <c r="D95" s="52">
        <f>D35</f>
        <v>0.003280801</v>
      </c>
      <c r="E95" s="52">
        <f>E35</f>
        <v>-0.001993002</v>
      </c>
      <c r="F95" s="52">
        <f>F35</f>
        <v>-0.002471775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0.9559531517625114</v>
      </c>
      <c r="C103">
        <f>C63*10000/C62</f>
        <v>0.07950567703955624</v>
      </c>
      <c r="D103">
        <f>D63*10000/D62</f>
        <v>-1.6706214533287078</v>
      </c>
      <c r="E103">
        <f>E63*10000/E62</f>
        <v>-0.278128133854395</v>
      </c>
      <c r="F103">
        <f>F63*10000/F62</f>
        <v>-3.674473542900391</v>
      </c>
      <c r="G103">
        <f>AVERAGE(C103:E103)</f>
        <v>-0.6230813033811822</v>
      </c>
      <c r="H103">
        <f>STDEV(C103:E103)</f>
        <v>0.9246516965796884</v>
      </c>
      <c r="I103">
        <f>(B103*B4+C103*C4+D103*D4+E103*E4+F103*F4)/SUM(B4:F4)</f>
        <v>-0.8015277082052921</v>
      </c>
      <c r="K103">
        <f>(LN(H103)+LN(H123))/2-LN(K114*K115^3)</f>
        <v>-4.3282193806840406</v>
      </c>
    </row>
    <row r="104" spans="1:11" ht="12.75">
      <c r="A104" t="s">
        <v>68</v>
      </c>
      <c r="B104">
        <f>B64*10000/B62</f>
        <v>0.3520711259026892</v>
      </c>
      <c r="C104">
        <f>C64*10000/C62</f>
        <v>0.6685718715573731</v>
      </c>
      <c r="D104">
        <f>D64*10000/D62</f>
        <v>0.24736281302199514</v>
      </c>
      <c r="E104">
        <f>E64*10000/E62</f>
        <v>-0.05213568705565276</v>
      </c>
      <c r="F104">
        <f>F64*10000/F62</f>
        <v>-0.9633798426074336</v>
      </c>
      <c r="G104">
        <f>AVERAGE(C104:E104)</f>
        <v>0.2879329991745718</v>
      </c>
      <c r="H104">
        <f>STDEV(C104:E104)</f>
        <v>0.36206256539972215</v>
      </c>
      <c r="I104">
        <f>(B104*B4+C104*C4+D104*D4+E104*E4+F104*F4)/SUM(B4:F4)</f>
        <v>0.130285361766102</v>
      </c>
      <c r="K104">
        <f>(LN(H104)+LN(H124))/2-LN(K114*K115^4)</f>
        <v>-3.1288748547718783</v>
      </c>
    </row>
    <row r="105" spans="1:11" ht="12.75">
      <c r="A105" t="s">
        <v>69</v>
      </c>
      <c r="B105">
        <f>B65*10000/B62</f>
        <v>0.3257812665104243</v>
      </c>
      <c r="C105">
        <f>C65*10000/C62</f>
        <v>0.010739709440268516</v>
      </c>
      <c r="D105">
        <f>D65*10000/D62</f>
        <v>0.895091316065957</v>
      </c>
      <c r="E105">
        <f>E65*10000/E62</f>
        <v>0.32405506007466833</v>
      </c>
      <c r="F105">
        <f>F65*10000/F62</f>
        <v>-0.5341708601689079</v>
      </c>
      <c r="G105">
        <f>AVERAGE(C105:E105)</f>
        <v>0.4099620285269647</v>
      </c>
      <c r="H105">
        <f>STDEV(C105:E105)</f>
        <v>0.4483909526929117</v>
      </c>
      <c r="I105">
        <f>(B105*B4+C105*C4+D105*D4+E105*E4+F105*F4)/SUM(B4:F4)</f>
        <v>0.2717463940709673</v>
      </c>
      <c r="K105">
        <f>(LN(H105)+LN(H125))/2-LN(K114*K115^5)</f>
        <v>-3.361400330656157</v>
      </c>
    </row>
    <row r="106" spans="1:11" ht="12.75">
      <c r="A106" t="s">
        <v>70</v>
      </c>
      <c r="B106">
        <f>B66*10000/B62</f>
        <v>1.9778232023692832</v>
      </c>
      <c r="C106">
        <f>C66*10000/C62</f>
        <v>1.4018579285748052</v>
      </c>
      <c r="D106">
        <f>D66*10000/D62</f>
        <v>1.57276138811876</v>
      </c>
      <c r="E106">
        <f>E66*10000/E62</f>
        <v>2.0452520919814576</v>
      </c>
      <c r="F106">
        <f>F66*10000/F62</f>
        <v>13.342696360004934</v>
      </c>
      <c r="G106">
        <f>AVERAGE(C106:E106)</f>
        <v>1.673290469558341</v>
      </c>
      <c r="H106">
        <f>STDEV(C106:E106)</f>
        <v>0.33326953736840553</v>
      </c>
      <c r="I106">
        <f>(B106*B4+C106*C4+D106*D4+E106*E4+F106*F4)/SUM(B4:F4)</f>
        <v>3.274380134781255</v>
      </c>
      <c r="K106">
        <f>(LN(H106)+LN(H126))/2-LN(K114*K115^6)</f>
        <v>-3.6119047009795118</v>
      </c>
    </row>
    <row r="107" spans="1:11" ht="12.75">
      <c r="A107" t="s">
        <v>71</v>
      </c>
      <c r="B107">
        <f>B67*10000/B62</f>
        <v>0.021792006770453377</v>
      </c>
      <c r="C107">
        <f>C67*10000/C62</f>
        <v>0.12122646366562495</v>
      </c>
      <c r="D107">
        <f>D67*10000/D62</f>
        <v>0.2046749416698772</v>
      </c>
      <c r="E107">
        <f>E67*10000/E62</f>
        <v>0.3198928607733766</v>
      </c>
      <c r="F107">
        <f>F67*10000/F62</f>
        <v>-0.3981464313298125</v>
      </c>
      <c r="G107">
        <f>AVERAGE(C107:E107)</f>
        <v>0.21526475536962622</v>
      </c>
      <c r="H107">
        <f>STDEV(C107:E107)</f>
        <v>0.09975566375194078</v>
      </c>
      <c r="I107">
        <f>(B107*B4+C107*C4+D107*D4+E107*E4+F107*F4)/SUM(B4:F4)</f>
        <v>0.10540661809180023</v>
      </c>
      <c r="K107">
        <f>(LN(H107)+LN(H127))/2-LN(K114*K115^7)</f>
        <v>-3.518664407765924</v>
      </c>
    </row>
    <row r="108" spans="1:9" ht="12.75">
      <c r="A108" t="s">
        <v>72</v>
      </c>
      <c r="B108">
        <f>B68*10000/B62</f>
        <v>-0.20138832072906968</v>
      </c>
      <c r="C108">
        <f>C68*10000/C62</f>
        <v>0.030385999756683574</v>
      </c>
      <c r="D108">
        <f>D68*10000/D62</f>
        <v>0.037598989633519146</v>
      </c>
      <c r="E108">
        <f>E68*10000/E62</f>
        <v>-0.22854200168467212</v>
      </c>
      <c r="F108">
        <f>F68*10000/F62</f>
        <v>0.02357003721303559</v>
      </c>
      <c r="G108">
        <f>AVERAGE(C108:E108)</f>
        <v>-0.053519004098156464</v>
      </c>
      <c r="H108">
        <f>STDEV(C108:E108)</f>
        <v>0.15161726177737128</v>
      </c>
      <c r="I108">
        <f>(B108*B4+C108*C4+D108*D4+E108*E4+F108*F4)/SUM(B4:F4)</f>
        <v>-0.0646391895005412</v>
      </c>
    </row>
    <row r="109" spans="1:9" ht="12.75">
      <c r="A109" t="s">
        <v>73</v>
      </c>
      <c r="B109">
        <f>B69*10000/B62</f>
        <v>-0.07086542031128772</v>
      </c>
      <c r="C109">
        <f>C69*10000/C62</f>
        <v>0.031296964911673254</v>
      </c>
      <c r="D109">
        <f>D69*10000/D62</f>
        <v>0.09088977550572419</v>
      </c>
      <c r="E109">
        <f>E69*10000/E62</f>
        <v>0.11285711590677364</v>
      </c>
      <c r="F109">
        <f>F69*10000/F62</f>
        <v>-0.027943268696716102</v>
      </c>
      <c r="G109">
        <f>AVERAGE(C109:E109)</f>
        <v>0.07834795210805702</v>
      </c>
      <c r="H109">
        <f>STDEV(C109:E109)</f>
        <v>0.04220174828356757</v>
      </c>
      <c r="I109">
        <f>(B109*B4+C109*C4+D109*D4+E109*E4+F109*F4)/SUM(B4:F4)</f>
        <v>0.04256192662576752</v>
      </c>
    </row>
    <row r="110" spans="1:11" ht="12.75">
      <c r="A110" t="s">
        <v>74</v>
      </c>
      <c r="B110">
        <f>B70*10000/B62</f>
        <v>-0.49695667765783774</v>
      </c>
      <c r="C110">
        <f>C70*10000/C62</f>
        <v>-0.2095365316597737</v>
      </c>
      <c r="D110">
        <f>D70*10000/D62</f>
        <v>-0.13038753847012888</v>
      </c>
      <c r="E110">
        <f>E70*10000/E62</f>
        <v>-0.11191749119216285</v>
      </c>
      <c r="F110">
        <f>F70*10000/F62</f>
        <v>-0.3987509524861856</v>
      </c>
      <c r="G110">
        <f>AVERAGE(C110:E110)</f>
        <v>-0.1506138537740218</v>
      </c>
      <c r="H110">
        <f>STDEV(C110:E110)</f>
        <v>0.05185746945748156</v>
      </c>
      <c r="I110">
        <f>(B110*B4+C110*C4+D110*D4+E110*E4+F110*F4)/SUM(B4:F4)</f>
        <v>-0.23386361288220076</v>
      </c>
      <c r="K110">
        <f>EXP(AVERAGE(K103:K107))</f>
        <v>0.027603499109324445</v>
      </c>
    </row>
    <row r="111" spans="1:9" ht="12.75">
      <c r="A111" t="s">
        <v>75</v>
      </c>
      <c r="B111">
        <f>B71*10000/B62</f>
        <v>-0.01774056442546134</v>
      </c>
      <c r="C111">
        <f>C71*10000/C62</f>
        <v>-0.02333734121456803</v>
      </c>
      <c r="D111">
        <f>D71*10000/D62</f>
        <v>0.005862321606858759</v>
      </c>
      <c r="E111">
        <f>E71*10000/E62</f>
        <v>-0.03598441464297194</v>
      </c>
      <c r="F111">
        <f>F71*10000/F62</f>
        <v>-0.03891164662547941</v>
      </c>
      <c r="G111">
        <f>AVERAGE(C111:E111)</f>
        <v>-0.017819811416893736</v>
      </c>
      <c r="H111">
        <f>STDEV(C111:E111)</f>
        <v>0.02146205220830225</v>
      </c>
      <c r="I111">
        <f>(B111*B4+C111*C4+D111*D4+E111*E4+F111*F4)/SUM(B4:F4)</f>
        <v>-0.020624434426682155</v>
      </c>
    </row>
    <row r="112" spans="1:9" ht="12.75">
      <c r="A112" t="s">
        <v>76</v>
      </c>
      <c r="B112">
        <f>B72*10000/B62</f>
        <v>-0.008630845775065895</v>
      </c>
      <c r="C112">
        <f>C72*10000/C62</f>
        <v>-0.004147987107724223</v>
      </c>
      <c r="D112">
        <f>D72*10000/D62</f>
        <v>-0.027406972487737886</v>
      </c>
      <c r="E112">
        <f>E72*10000/E62</f>
        <v>-0.011857369972177772</v>
      </c>
      <c r="F112">
        <f>F72*10000/F62</f>
        <v>-0.020402702544291395</v>
      </c>
      <c r="G112">
        <f>AVERAGE(C112:E112)</f>
        <v>-0.014470776522546627</v>
      </c>
      <c r="H112">
        <f>STDEV(C112:E112)</f>
        <v>0.011847679965928162</v>
      </c>
      <c r="I112">
        <f>(B112*B4+C112*C4+D112*D4+E112*E4+F112*F4)/SUM(B4:F4)</f>
        <v>-0.014415381902140848</v>
      </c>
    </row>
    <row r="113" spans="1:9" ht="12.75">
      <c r="A113" t="s">
        <v>77</v>
      </c>
      <c r="B113">
        <f>B73*10000/B62</f>
        <v>0.017623827776240414</v>
      </c>
      <c r="C113">
        <f>C73*10000/C62</f>
        <v>0.024474624116553094</v>
      </c>
      <c r="D113">
        <f>D73*10000/D62</f>
        <v>0.017296820588605644</v>
      </c>
      <c r="E113">
        <f>E73*10000/E62</f>
        <v>0.036833905987058345</v>
      </c>
      <c r="F113">
        <f>F73*10000/F62</f>
        <v>-0.008575484366030355</v>
      </c>
      <c r="G113">
        <f>AVERAGE(C113:E113)</f>
        <v>0.02620178356407236</v>
      </c>
      <c r="H113">
        <f>STDEV(C113:E113)</f>
        <v>0.009882395270604945</v>
      </c>
      <c r="I113">
        <f>(B113*B4+C113*C4+D113*D4+E113*E4+F113*F4)/SUM(B4:F4)</f>
        <v>0.020320267039384856</v>
      </c>
    </row>
    <row r="114" spans="1:11" ht="12.75">
      <c r="A114" t="s">
        <v>78</v>
      </c>
      <c r="B114">
        <f>B74*10000/B62</f>
        <v>-0.2008372179197143</v>
      </c>
      <c r="C114">
        <f>C74*10000/C62</f>
        <v>-0.1878106648448881</v>
      </c>
      <c r="D114">
        <f>D74*10000/D62</f>
        <v>-0.18969684120938793</v>
      </c>
      <c r="E114">
        <f>E74*10000/E62</f>
        <v>-0.1989241978245528</v>
      </c>
      <c r="F114">
        <f>F74*10000/F62</f>
        <v>-0.15670880189520564</v>
      </c>
      <c r="G114">
        <f>AVERAGE(C114:E114)</f>
        <v>-0.19214390129294293</v>
      </c>
      <c r="H114">
        <f>STDEV(C114:E114)</f>
        <v>0.005947161601295936</v>
      </c>
      <c r="I114">
        <f>(B114*B4+C114*C4+D114*D4+E114*E4+F114*F4)/SUM(B4:F4)</f>
        <v>-0.18867421408965726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-0.009882261962228215</v>
      </c>
      <c r="C115">
        <f>C75*10000/C62</f>
        <v>-0.0035169980140873185</v>
      </c>
      <c r="D115">
        <f>D75*10000/D62</f>
        <v>-0.0040443465712342004</v>
      </c>
      <c r="E115">
        <f>E75*10000/E62</f>
        <v>-0.014912763750909962</v>
      </c>
      <c r="F115">
        <f>F75*10000/F62</f>
        <v>-0.0022512071393645063</v>
      </c>
      <c r="G115">
        <f>AVERAGE(C115:E115)</f>
        <v>-0.0074913694454104935</v>
      </c>
      <c r="H115">
        <f>STDEV(C115:E115)</f>
        <v>0.006432522382662665</v>
      </c>
      <c r="I115">
        <f>(B115*B4+C115*C4+D115*D4+E115*E4+F115*F4)/SUM(B4:F4)</f>
        <v>-0.007138259924069044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54.25321437028072</v>
      </c>
      <c r="C122">
        <f>C82*10000/C62</f>
        <v>0.5103454674742213</v>
      </c>
      <c r="D122">
        <f>D82*10000/D62</f>
        <v>10.12913598315727</v>
      </c>
      <c r="E122">
        <f>E82*10000/E62</f>
        <v>-18.788284498146773</v>
      </c>
      <c r="F122">
        <f>F82*10000/F62</f>
        <v>-44.38658822680849</v>
      </c>
      <c r="G122">
        <f>AVERAGE(C122:E122)</f>
        <v>-2.716267682505094</v>
      </c>
      <c r="H122">
        <f>STDEV(C122:E122)</f>
        <v>14.726254654115221</v>
      </c>
      <c r="I122">
        <f>(B122*B4+C122*C4+D122*D4+E122*E4+F122*F4)/SUM(B4:F4)</f>
        <v>-0.02996048508497981</v>
      </c>
    </row>
    <row r="123" spans="1:9" ht="12.75">
      <c r="A123" t="s">
        <v>82</v>
      </c>
      <c r="B123">
        <f>B83*10000/B62</f>
        <v>4.0605627047565935</v>
      </c>
      <c r="C123">
        <f>C83*10000/C62</f>
        <v>-0.2383584569470536</v>
      </c>
      <c r="D123">
        <f>D83*10000/D62</f>
        <v>0.29635301016906884</v>
      </c>
      <c r="E123">
        <f>E83*10000/E62</f>
        <v>0.634258158102928</v>
      </c>
      <c r="F123">
        <f>F83*10000/F62</f>
        <v>7.771187848381133</v>
      </c>
      <c r="G123">
        <f>AVERAGE(C123:E123)</f>
        <v>0.2307509037749811</v>
      </c>
      <c r="H123">
        <f>STDEV(C123:E123)</f>
        <v>0.4399916663845212</v>
      </c>
      <c r="I123">
        <f>(B123*B4+C123*C4+D123*D4+E123*E4+F123*F4)/SUM(B4:F4)</f>
        <v>1.7912183064967642</v>
      </c>
    </row>
    <row r="124" spans="1:9" ht="12.75">
      <c r="A124" t="s">
        <v>83</v>
      </c>
      <c r="B124">
        <f>B84*10000/B62</f>
        <v>0.4197698858100495</v>
      </c>
      <c r="C124">
        <f>C84*10000/C62</f>
        <v>-0.37480120727612315</v>
      </c>
      <c r="D124">
        <f>D84*10000/D62</f>
        <v>2.520824703429042</v>
      </c>
      <c r="E124">
        <f>E84*10000/E62</f>
        <v>-4.995719058140495</v>
      </c>
      <c r="F124">
        <f>F84*10000/F62</f>
        <v>1.273142074342114</v>
      </c>
      <c r="G124">
        <f>AVERAGE(C124:E124)</f>
        <v>-0.9498985206625256</v>
      </c>
      <c r="H124">
        <f>STDEV(C124:E124)</f>
        <v>3.7911291483930847</v>
      </c>
      <c r="I124">
        <f>(B124*B4+C124*C4+D124*D4+E124*E4+F124*F4)/SUM(B4:F4)</f>
        <v>-0.4551971158918325</v>
      </c>
    </row>
    <row r="125" spans="1:9" ht="12.75">
      <c r="A125" t="s">
        <v>84</v>
      </c>
      <c r="B125">
        <f>B85*10000/B62</f>
        <v>0.5807245654727432</v>
      </c>
      <c r="C125">
        <f>C85*10000/C62</f>
        <v>-0.42338598462290766</v>
      </c>
      <c r="D125">
        <f>D85*10000/D62</f>
        <v>0.7326472918665043</v>
      </c>
      <c r="E125">
        <f>E85*10000/E62</f>
        <v>0.3531942896597845</v>
      </c>
      <c r="F125">
        <f>F85*10000/F62</f>
        <v>-1.2593467112635566</v>
      </c>
      <c r="G125">
        <f>AVERAGE(C125:E125)</f>
        <v>0.22081853230112705</v>
      </c>
      <c r="H125">
        <f>STDEV(C125:E125)</f>
        <v>0.5892756060960949</v>
      </c>
      <c r="I125">
        <f>(B125*B4+C125*C4+D125*D4+E125*E4+F125*F4)/SUM(B4:F4)</f>
        <v>0.07535000935700348</v>
      </c>
    </row>
    <row r="126" spans="1:9" ht="12.75">
      <c r="A126" t="s">
        <v>85</v>
      </c>
      <c r="B126">
        <f>B86*10000/B62</f>
        <v>0.08235117770954711</v>
      </c>
      <c r="C126">
        <f>C86*10000/C62</f>
        <v>-0.3881353455896458</v>
      </c>
      <c r="D126">
        <f>D86*10000/D62</f>
        <v>-0.6302389301337838</v>
      </c>
      <c r="E126">
        <f>E86*10000/E62</f>
        <v>-0.6543300888090791</v>
      </c>
      <c r="F126">
        <f>F86*10000/F62</f>
        <v>1.1678809284371625</v>
      </c>
      <c r="G126">
        <f>AVERAGE(C126:E126)</f>
        <v>-0.5575681215108362</v>
      </c>
      <c r="H126">
        <f>STDEV(C126:E126)</f>
        <v>0.14722667947369414</v>
      </c>
      <c r="I126">
        <f>(B126*B4+C126*C4+D126*D4+E126*E4+F126*F4)/SUM(B4:F4)</f>
        <v>-0.23469626932993726</v>
      </c>
    </row>
    <row r="127" spans="1:9" ht="12.75">
      <c r="A127" t="s">
        <v>86</v>
      </c>
      <c r="B127">
        <f>B87*10000/B62</f>
        <v>-0.18761038432797497</v>
      </c>
      <c r="C127">
        <f>C87*10000/C62</f>
        <v>-0.05116728837572285</v>
      </c>
      <c r="D127">
        <f>D87*10000/D62</f>
        <v>-0.3188423780168417</v>
      </c>
      <c r="E127">
        <f>E87*10000/E62</f>
        <v>0.02771001685192543</v>
      </c>
      <c r="F127">
        <f>F87*10000/F62</f>
        <v>0.4169809197889957</v>
      </c>
      <c r="G127">
        <f>AVERAGE(C127:E127)</f>
        <v>-0.11409988318021302</v>
      </c>
      <c r="H127">
        <f>STDEV(C127:E127)</f>
        <v>0.18164532532916744</v>
      </c>
      <c r="I127">
        <f>(B127*B4+C127*C4+D127*D4+E127*E4+F127*F4)/SUM(B4:F4)</f>
        <v>-0.0538634515660007</v>
      </c>
    </row>
    <row r="128" spans="1:9" ht="12.75">
      <c r="A128" t="s">
        <v>87</v>
      </c>
      <c r="B128">
        <f>B88*10000/B62</f>
        <v>-0.03199492803028654</v>
      </c>
      <c r="C128">
        <f>C88*10000/C62</f>
        <v>0.4407195226908136</v>
      </c>
      <c r="D128">
        <f>D88*10000/D62</f>
        <v>0.4131966871390961</v>
      </c>
      <c r="E128">
        <f>E88*10000/E62</f>
        <v>-0.36329246775298457</v>
      </c>
      <c r="F128">
        <f>F88*10000/F62</f>
        <v>-0.039220843429400125</v>
      </c>
      <c r="G128">
        <f>AVERAGE(C128:E128)</f>
        <v>0.16354124735897504</v>
      </c>
      <c r="H128">
        <f>STDEV(C128:E128)</f>
        <v>0.4564588690705919</v>
      </c>
      <c r="I128">
        <f>(B128*B4+C128*C4+D128*D4+E128*E4+F128*F4)/SUM(B4:F4)</f>
        <v>0.10818328801954598</v>
      </c>
    </row>
    <row r="129" spans="1:9" ht="12.75">
      <c r="A129" t="s">
        <v>88</v>
      </c>
      <c r="B129">
        <f>B89*10000/B62</f>
        <v>-0.027264339487461292</v>
      </c>
      <c r="C129">
        <f>C89*10000/C62</f>
        <v>-0.11343460906465998</v>
      </c>
      <c r="D129">
        <f>D89*10000/D62</f>
        <v>0.04029813611301621</v>
      </c>
      <c r="E129">
        <f>E89*10000/E62</f>
        <v>-0.09333836009508749</v>
      </c>
      <c r="F129">
        <f>F89*10000/F62</f>
        <v>-0.19452483419154565</v>
      </c>
      <c r="G129">
        <f>AVERAGE(C129:E129)</f>
        <v>-0.05549161101557709</v>
      </c>
      <c r="H129">
        <f>STDEV(C129:E129)</f>
        <v>0.08356268034763871</v>
      </c>
      <c r="I129">
        <f>(B129*B4+C129*C4+D129*D4+E129*E4+F129*F4)/SUM(B4:F4)</f>
        <v>-0.06996610419176164</v>
      </c>
    </row>
    <row r="130" spans="1:9" ht="12.75">
      <c r="A130" t="s">
        <v>89</v>
      </c>
      <c r="B130">
        <f>B90*10000/B62</f>
        <v>0.01531022441828779</v>
      </c>
      <c r="C130">
        <f>C90*10000/C62</f>
        <v>-0.010626784788311326</v>
      </c>
      <c r="D130">
        <f>D90*10000/D62</f>
        <v>-0.004032354215893661</v>
      </c>
      <c r="E130">
        <f>E90*10000/E62</f>
        <v>0.10429550564015372</v>
      </c>
      <c r="F130">
        <f>F90*10000/F62</f>
        <v>0.34458911128287406</v>
      </c>
      <c r="G130">
        <f>AVERAGE(C130:E130)</f>
        <v>0.029878788878649577</v>
      </c>
      <c r="H130">
        <f>STDEV(C130:E130)</f>
        <v>0.0645310578622035</v>
      </c>
      <c r="I130">
        <f>(B130*B4+C130*C4+D130*D4+E130*E4+F130*F4)/SUM(B4:F4)</f>
        <v>0.06976035576609137</v>
      </c>
    </row>
    <row r="131" spans="1:9" ht="12.75">
      <c r="A131" t="s">
        <v>90</v>
      </c>
      <c r="B131">
        <f>B91*10000/B62</f>
        <v>-0.04535378938755546</v>
      </c>
      <c r="C131">
        <f>C91*10000/C62</f>
        <v>-0.019453735181688754</v>
      </c>
      <c r="D131">
        <f>D91*10000/D62</f>
        <v>-0.029099204317411732</v>
      </c>
      <c r="E131">
        <f>E91*10000/E62</f>
        <v>-0.01573634009316583</v>
      </c>
      <c r="F131">
        <f>F91*10000/F62</f>
        <v>-0.020164032344101374</v>
      </c>
      <c r="G131">
        <f>AVERAGE(C131:E131)</f>
        <v>-0.021429759864088776</v>
      </c>
      <c r="H131">
        <f>STDEV(C131:E131)</f>
        <v>0.006897103756505201</v>
      </c>
      <c r="I131">
        <f>(B131*B4+C131*C4+D131*D4+E131*E4+F131*F4)/SUM(B4:F4)</f>
        <v>-0.02472349244183182</v>
      </c>
    </row>
    <row r="132" spans="1:9" ht="12.75">
      <c r="A132" t="s">
        <v>91</v>
      </c>
      <c r="B132">
        <f>B92*10000/B62</f>
        <v>0.0010533761647453436</v>
      </c>
      <c r="C132">
        <f>C92*10000/C62</f>
        <v>0.11080405879705295</v>
      </c>
      <c r="D132">
        <f>D92*10000/D62</f>
        <v>0.05958885142582082</v>
      </c>
      <c r="E132">
        <f>E92*10000/E62</f>
        <v>0.014282890081083783</v>
      </c>
      <c r="F132">
        <f>F92*10000/F62</f>
        <v>-0.01198732989763392</v>
      </c>
      <c r="G132">
        <f>AVERAGE(C132:E132)</f>
        <v>0.06155860010131919</v>
      </c>
      <c r="H132">
        <f>STDEV(C132:E132)</f>
        <v>0.04829072307346017</v>
      </c>
      <c r="I132">
        <f>(B132*B4+C132*C4+D132*D4+E132*E4+F132*F4)/SUM(B4:F4)</f>
        <v>0.042990137700970855</v>
      </c>
    </row>
    <row r="133" spans="1:9" ht="12.75">
      <c r="A133" t="s">
        <v>92</v>
      </c>
      <c r="B133">
        <f>B93*10000/B62</f>
        <v>0.059495680212102664</v>
      </c>
      <c r="C133">
        <f>C93*10000/C62</f>
        <v>0.06388895828154552</v>
      </c>
      <c r="D133">
        <f>D93*10000/D62</f>
        <v>0.053982709488567135</v>
      </c>
      <c r="E133">
        <f>E93*10000/E62</f>
        <v>0.06569733300960627</v>
      </c>
      <c r="F133">
        <f>F93*10000/F62</f>
        <v>0.047526072068259304</v>
      </c>
      <c r="G133">
        <f>AVERAGE(C133:E133)</f>
        <v>0.06118966692657298</v>
      </c>
      <c r="H133">
        <f>STDEV(C133:E133)</f>
        <v>0.006306562568007361</v>
      </c>
      <c r="I133">
        <f>(B133*B4+C133*C4+D133*D4+E133*E4+F133*F4)/SUM(B4:F4)</f>
        <v>0.059121984655150346</v>
      </c>
    </row>
    <row r="134" spans="1:9" ht="12.75">
      <c r="A134" t="s">
        <v>93</v>
      </c>
      <c r="B134">
        <f>B94*10000/B62</f>
        <v>-0.0009577257648029968</v>
      </c>
      <c r="C134">
        <f>C94*10000/C62</f>
        <v>-0.0006924238162028858</v>
      </c>
      <c r="D134">
        <f>D94*10000/D62</f>
        <v>-0.0013110328593117233</v>
      </c>
      <c r="E134">
        <f>E94*10000/E62</f>
        <v>0.017308017407431393</v>
      </c>
      <c r="F134">
        <f>F94*10000/F62</f>
        <v>-0.01590962098292117</v>
      </c>
      <c r="G134">
        <f>AVERAGE(C134:E134)</f>
        <v>0.005101520243972261</v>
      </c>
      <c r="H134">
        <f>STDEV(C134:E134)</f>
        <v>0.010575660690387428</v>
      </c>
      <c r="I134">
        <f>(B134*B4+C134*C4+D134*D4+E134*E4+F134*F4)/SUM(B4:F4)</f>
        <v>0.0014209673959254168</v>
      </c>
    </row>
    <row r="135" spans="1:9" ht="12.75">
      <c r="A135" t="s">
        <v>94</v>
      </c>
      <c r="B135">
        <f>B95*10000/B62</f>
        <v>-0.002468783232448152</v>
      </c>
      <c r="C135">
        <f>C95*10000/C62</f>
        <v>-0.0015866640063553748</v>
      </c>
      <c r="D135">
        <f>D95*10000/D62</f>
        <v>0.0032807965961547695</v>
      </c>
      <c r="E135">
        <f>E95*10000/E62</f>
        <v>-0.001993002501286888</v>
      </c>
      <c r="F135">
        <f>F95*10000/F62</f>
        <v>-0.002471746605927819</v>
      </c>
      <c r="G135">
        <f>AVERAGE(C135:E135)</f>
        <v>-9.962330382916444E-05</v>
      </c>
      <c r="H135">
        <f>STDEV(C135:E135)</f>
        <v>0.0029345709683480724</v>
      </c>
      <c r="I135">
        <f>(B135*B4+C135*C4+D135*D4+E135*E4+F135*F4)/SUM(B4:F4)</f>
        <v>-0.0007593994111845417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2005-09-16T09:54:25Z</cp:lastPrinted>
  <dcterms:created xsi:type="dcterms:W3CDTF">2005-09-16T09:54:25Z</dcterms:created>
  <dcterms:modified xsi:type="dcterms:W3CDTF">2005-09-16T10:34:25Z</dcterms:modified>
  <cp:category/>
  <cp:version/>
  <cp:contentType/>
  <cp:contentStatus/>
</cp:coreProperties>
</file>