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<sst xmlns="http://schemas.openxmlformats.org/spreadsheetml/2006/main" count="204" uniqueCount="98">
  <si>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19/09/2005       08:19:06</t>
  </si>
  <si>
    <t>LISSNER</t>
  </si>
  <si>
    <t>HCMQAP679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</si>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</sst>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459153"/>
        <c:axId val="65370330"/>
      </c:lineChart>
      <c:catAx>
        <c:axId val="594591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70330"/>
        <c:crosses val="autoZero"/>
        <c:auto val="1"/>
        <c:lblOffset val="100"/>
        <c:noMultiLvlLbl val="0"/>
      </c:catAx>
      <c:valAx>
        <c:axId val="6537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5915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-0.003757</v>
      </c>
      <c r="D4" s="12">
        <v>-0.003757</v>
      </c>
      <c r="E4" s="12">
        <v>-0.003758</v>
      </c>
      <c r="F4" s="24">
        <v>-0.002089</v>
      </c>
      <c r="G4" s="34">
        <v>-0.011712</v>
      </c>
    </row>
    <row r="5" spans="1:7" ht="12.75" thickBot="1">
      <c r="A5" s="44" t="s">
        <v>13</v>
      </c>
      <c r="B5" s="45">
        <v>-0.783937</v>
      </c>
      <c r="C5" s="46">
        <v>-0.761422</v>
      </c>
      <c r="D5" s="46">
        <v>0.135324</v>
      </c>
      <c r="E5" s="46">
        <v>0.935549</v>
      </c>
      <c r="F5" s="47">
        <v>0.400875</v>
      </c>
      <c r="G5" s="48">
        <v>5.501747</v>
      </c>
    </row>
    <row r="6" spans="1:7" ht="12.75" thickTop="1">
      <c r="A6" s="6" t="s">
        <v>14</v>
      </c>
      <c r="B6" s="39">
        <v>11.86866</v>
      </c>
      <c r="C6" s="40">
        <v>61.22667</v>
      </c>
      <c r="D6" s="40">
        <v>-44.88968</v>
      </c>
      <c r="E6" s="40">
        <v>86.12626</v>
      </c>
      <c r="F6" s="41">
        <v>-197.1796</v>
      </c>
      <c r="G6" s="42">
        <v>-0.005613717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1.837992</v>
      </c>
      <c r="C8" s="13">
        <v>3.236961</v>
      </c>
      <c r="D8" s="13">
        <v>1.797854</v>
      </c>
      <c r="E8" s="13">
        <v>3.733841</v>
      </c>
      <c r="F8" s="25">
        <v>-0.4851836</v>
      </c>
      <c r="G8" s="35">
        <v>2.310363</v>
      </c>
    </row>
    <row r="9" spans="1:7" ht="12">
      <c r="A9" s="20" t="s">
        <v>17</v>
      </c>
      <c r="B9" s="29">
        <v>0.2214328</v>
      </c>
      <c r="C9" s="13">
        <v>0.3257493</v>
      </c>
      <c r="D9" s="13">
        <v>0.6501213</v>
      </c>
      <c r="E9" s="13">
        <v>0.685103</v>
      </c>
      <c r="F9" s="25">
        <v>-0.1783437</v>
      </c>
      <c r="G9" s="35">
        <v>0.4079053</v>
      </c>
    </row>
    <row r="10" spans="1:7" ht="12">
      <c r="A10" s="20" t="s">
        <v>18</v>
      </c>
      <c r="B10" s="29">
        <v>0.1148492</v>
      </c>
      <c r="C10" s="13">
        <v>-0.07588683</v>
      </c>
      <c r="D10" s="13">
        <v>0.1821461</v>
      </c>
      <c r="E10" s="13">
        <v>-0.1706851</v>
      </c>
      <c r="F10" s="25">
        <v>-0.9803085</v>
      </c>
      <c r="G10" s="35">
        <v>-0.1299669</v>
      </c>
    </row>
    <row r="11" spans="1:7" ht="12">
      <c r="A11" s="21" t="s">
        <v>19</v>
      </c>
      <c r="B11" s="31">
        <v>2.017638</v>
      </c>
      <c r="C11" s="15">
        <v>1.852292</v>
      </c>
      <c r="D11" s="15">
        <v>1.000349</v>
      </c>
      <c r="E11" s="15">
        <v>0.03806205</v>
      </c>
      <c r="F11" s="27">
        <v>12.24326</v>
      </c>
      <c r="G11" s="37">
        <v>2.624432</v>
      </c>
    </row>
    <row r="12" spans="1:7" ht="12">
      <c r="A12" s="20" t="s">
        <v>20</v>
      </c>
      <c r="B12" s="29">
        <v>0.03736288</v>
      </c>
      <c r="C12" s="13">
        <v>0.4191325</v>
      </c>
      <c r="D12" s="13">
        <v>0.4757488</v>
      </c>
      <c r="E12" s="13">
        <v>0.05390082</v>
      </c>
      <c r="F12" s="25">
        <v>-0.4514156</v>
      </c>
      <c r="G12" s="35">
        <v>0.1732592</v>
      </c>
    </row>
    <row r="13" spans="1:7" ht="12">
      <c r="A13" s="20" t="s">
        <v>21</v>
      </c>
      <c r="B13" s="29">
        <v>0.1446326</v>
      </c>
      <c r="C13" s="13">
        <v>-0.0366241</v>
      </c>
      <c r="D13" s="13">
        <v>-0.0973316</v>
      </c>
      <c r="E13" s="13">
        <v>0.1399895</v>
      </c>
      <c r="F13" s="25">
        <v>0.106703</v>
      </c>
      <c r="G13" s="35">
        <v>0.0366566</v>
      </c>
    </row>
    <row r="14" spans="1:7" ht="12">
      <c r="A14" s="20" t="s">
        <v>22</v>
      </c>
      <c r="B14" s="29">
        <v>0.01950493</v>
      </c>
      <c r="C14" s="13">
        <v>0.09591993</v>
      </c>
      <c r="D14" s="13">
        <v>0.007625727</v>
      </c>
      <c r="E14" s="13">
        <v>0.1973033</v>
      </c>
      <c r="F14" s="25">
        <v>0.2325462</v>
      </c>
      <c r="G14" s="35">
        <v>0.1063076</v>
      </c>
    </row>
    <row r="15" spans="1:7" ht="12">
      <c r="A15" s="21" t="s">
        <v>23</v>
      </c>
      <c r="B15" s="31">
        <v>-0.3433367</v>
      </c>
      <c r="C15" s="15">
        <v>-0.009035979</v>
      </c>
      <c r="D15" s="15">
        <v>-0.107627</v>
      </c>
      <c r="E15" s="15">
        <v>-0.1655333</v>
      </c>
      <c r="F15" s="27">
        <v>-0.4056711</v>
      </c>
      <c r="G15" s="37">
        <v>-0.1717541</v>
      </c>
    </row>
    <row r="16" spans="1:7" ht="12">
      <c r="A16" s="20" t="s">
        <v>24</v>
      </c>
      <c r="B16" s="29">
        <v>-0.008153316</v>
      </c>
      <c r="C16" s="13">
        <v>0.02556504</v>
      </c>
      <c r="D16" s="13">
        <v>0.01253585</v>
      </c>
      <c r="E16" s="13">
        <v>-0.06564411</v>
      </c>
      <c r="F16" s="25">
        <v>-0.0464868</v>
      </c>
      <c r="G16" s="35">
        <v>-0.01401826</v>
      </c>
    </row>
    <row r="17" spans="1:7" ht="12">
      <c r="A17" s="20" t="s">
        <v>25</v>
      </c>
      <c r="B17" s="29">
        <v>-0.0255242</v>
      </c>
      <c r="C17" s="13">
        <v>-0.01034441</v>
      </c>
      <c r="D17" s="13">
        <v>-0.01267612</v>
      </c>
      <c r="E17" s="13">
        <v>-0.03442435</v>
      </c>
      <c r="F17" s="25">
        <v>-0.04807032</v>
      </c>
      <c r="G17" s="35">
        <v>-0.02393348</v>
      </c>
    </row>
    <row r="18" spans="1:7" ht="12">
      <c r="A18" s="20" t="s">
        <v>26</v>
      </c>
      <c r="B18" s="29">
        <v>0.02392492</v>
      </c>
      <c r="C18" s="13">
        <v>0.000211358</v>
      </c>
      <c r="D18" s="13">
        <v>0.0142896</v>
      </c>
      <c r="E18" s="13">
        <v>0.008086364</v>
      </c>
      <c r="F18" s="25">
        <v>0.0521155</v>
      </c>
      <c r="G18" s="35">
        <v>0.01587694</v>
      </c>
    </row>
    <row r="19" spans="1:7" ht="12">
      <c r="A19" s="21" t="s">
        <v>27</v>
      </c>
      <c r="B19" s="31">
        <v>-0.2020281</v>
      </c>
      <c r="C19" s="15">
        <v>-0.20205</v>
      </c>
      <c r="D19" s="15">
        <v>-0.1902994</v>
      </c>
      <c r="E19" s="15">
        <v>-0.1761476</v>
      </c>
      <c r="F19" s="27">
        <v>-0.1374895</v>
      </c>
      <c r="G19" s="37">
        <v>-0.1843526</v>
      </c>
    </row>
    <row r="20" spans="1:7" ht="12.75" thickBot="1">
      <c r="A20" s="44" t="s">
        <v>28</v>
      </c>
      <c r="B20" s="45">
        <v>-0.0002604565</v>
      </c>
      <c r="C20" s="46">
        <v>0.00124787</v>
      </c>
      <c r="D20" s="46">
        <v>-0.004575785</v>
      </c>
      <c r="E20" s="46">
        <v>0.002267898</v>
      </c>
      <c r="F20" s="47">
        <v>-0.002108492</v>
      </c>
      <c r="G20" s="48">
        <v>-0.0005729648</v>
      </c>
    </row>
    <row r="21" spans="1:7" ht="12.75" thickTop="1">
      <c r="A21" s="6" t="s">
        <v>29</v>
      </c>
      <c r="B21" s="39">
        <v>-46.80837</v>
      </c>
      <c r="C21" s="40">
        <v>2.608241</v>
      </c>
      <c r="D21" s="40">
        <v>-21.44042</v>
      </c>
      <c r="E21" s="40">
        <v>52.37996</v>
      </c>
      <c r="F21" s="41">
        <v>-9.722725</v>
      </c>
      <c r="G21" s="43">
        <v>0.005290495</v>
      </c>
    </row>
    <row r="22" spans="1:7" ht="12">
      <c r="A22" s="20" t="s">
        <v>30</v>
      </c>
      <c r="B22" s="29">
        <v>-15.67874</v>
      </c>
      <c r="C22" s="13">
        <v>-15.22846</v>
      </c>
      <c r="D22" s="13">
        <v>2.706474</v>
      </c>
      <c r="E22" s="13">
        <v>18.71101</v>
      </c>
      <c r="F22" s="25">
        <v>8.017494</v>
      </c>
      <c r="G22" s="36">
        <v>0</v>
      </c>
    </row>
    <row r="23" spans="1:7" ht="12">
      <c r="A23" s="20" t="s">
        <v>31</v>
      </c>
      <c r="B23" s="29">
        <v>1.680243</v>
      </c>
      <c r="C23" s="13">
        <v>1.17988</v>
      </c>
      <c r="D23" s="13">
        <v>1.023489</v>
      </c>
      <c r="E23" s="13">
        <v>-0.07112148</v>
      </c>
      <c r="F23" s="25">
        <v>8.691819</v>
      </c>
      <c r="G23" s="35">
        <v>1.918107</v>
      </c>
    </row>
    <row r="24" spans="1:7" ht="12">
      <c r="A24" s="20" t="s">
        <v>32</v>
      </c>
      <c r="B24" s="29">
        <v>-0.6808254</v>
      </c>
      <c r="C24" s="13">
        <v>2.569475</v>
      </c>
      <c r="D24" s="13">
        <v>3.023713</v>
      </c>
      <c r="E24" s="13">
        <v>4.016637</v>
      </c>
      <c r="F24" s="25">
        <v>2.479029</v>
      </c>
      <c r="G24" s="35">
        <v>2.545008</v>
      </c>
    </row>
    <row r="25" spans="1:7" ht="12">
      <c r="A25" s="20" t="s">
        <v>33</v>
      </c>
      <c r="B25" s="29">
        <v>-0.1251647</v>
      </c>
      <c r="C25" s="13">
        <v>0.3925185</v>
      </c>
      <c r="D25" s="13">
        <v>0.7253094</v>
      </c>
      <c r="E25" s="13">
        <v>0.8893177</v>
      </c>
      <c r="F25" s="25">
        <v>-0.2195861</v>
      </c>
      <c r="G25" s="35">
        <v>0.435433</v>
      </c>
    </row>
    <row r="26" spans="1:7" ht="12">
      <c r="A26" s="21" t="s">
        <v>34</v>
      </c>
      <c r="B26" s="31">
        <v>0.8680726</v>
      </c>
      <c r="C26" s="15">
        <v>0.2002478</v>
      </c>
      <c r="D26" s="15">
        <v>0.9314907</v>
      </c>
      <c r="E26" s="15">
        <v>0.1104821</v>
      </c>
      <c r="F26" s="27">
        <v>1.592806</v>
      </c>
      <c r="G26" s="37">
        <v>0.6371118</v>
      </c>
    </row>
    <row r="27" spans="1:7" ht="12">
      <c r="A27" s="20" t="s">
        <v>35</v>
      </c>
      <c r="B27" s="29">
        <v>-0.228008</v>
      </c>
      <c r="C27" s="13">
        <v>-0.1188422</v>
      </c>
      <c r="D27" s="13">
        <v>-0.2522305</v>
      </c>
      <c r="E27" s="13">
        <v>-0.2892509</v>
      </c>
      <c r="F27" s="25">
        <v>0.3531822</v>
      </c>
      <c r="G27" s="35">
        <v>-0.1446041</v>
      </c>
    </row>
    <row r="28" spans="1:7" ht="12">
      <c r="A28" s="20" t="s">
        <v>36</v>
      </c>
      <c r="B28" s="29">
        <v>-0.1880158</v>
      </c>
      <c r="C28" s="13">
        <v>0.2611562</v>
      </c>
      <c r="D28" s="13">
        <v>0.3742188</v>
      </c>
      <c r="E28" s="13">
        <v>0.2316573</v>
      </c>
      <c r="F28" s="25">
        <v>0.2909308</v>
      </c>
      <c r="G28" s="35">
        <v>0.2203127</v>
      </c>
    </row>
    <row r="29" spans="1:7" ht="12">
      <c r="A29" s="20" t="s">
        <v>37</v>
      </c>
      <c r="B29" s="29">
        <v>0.05341651</v>
      </c>
      <c r="C29" s="13">
        <v>0.08293241</v>
      </c>
      <c r="D29" s="13">
        <v>0.1544016</v>
      </c>
      <c r="E29" s="13">
        <v>0.1180714</v>
      </c>
      <c r="F29" s="25">
        <v>-0.06315344</v>
      </c>
      <c r="G29" s="35">
        <v>0.08476392</v>
      </c>
    </row>
    <row r="30" spans="1:7" ht="12">
      <c r="A30" s="21" t="s">
        <v>38</v>
      </c>
      <c r="B30" s="31">
        <v>0.1333181</v>
      </c>
      <c r="C30" s="15">
        <v>0.1058541</v>
      </c>
      <c r="D30" s="15">
        <v>0.095858</v>
      </c>
      <c r="E30" s="15">
        <v>0.1093605</v>
      </c>
      <c r="F30" s="27">
        <v>0.3093462</v>
      </c>
      <c r="G30" s="37">
        <v>0.1355022</v>
      </c>
    </row>
    <row r="31" spans="1:7" ht="12">
      <c r="A31" s="20" t="s">
        <v>39</v>
      </c>
      <c r="B31" s="29">
        <v>0.03293652</v>
      </c>
      <c r="C31" s="13">
        <v>0.02567663</v>
      </c>
      <c r="D31" s="13">
        <v>0.02622188</v>
      </c>
      <c r="E31" s="13">
        <v>0.06014188</v>
      </c>
      <c r="F31" s="25">
        <v>0.02229934</v>
      </c>
      <c r="G31" s="35">
        <v>0.0347</v>
      </c>
    </row>
    <row r="32" spans="1:7" ht="12">
      <c r="A32" s="20" t="s">
        <v>40</v>
      </c>
      <c r="B32" s="29">
        <v>0.008414334</v>
      </c>
      <c r="C32" s="13">
        <v>0.04330205</v>
      </c>
      <c r="D32" s="13">
        <v>0.04153644</v>
      </c>
      <c r="E32" s="13">
        <v>0.01521243</v>
      </c>
      <c r="F32" s="25">
        <v>0.01784106</v>
      </c>
      <c r="G32" s="35">
        <v>0.02767539</v>
      </c>
    </row>
    <row r="33" spans="1:7" ht="12">
      <c r="A33" s="20" t="s">
        <v>41</v>
      </c>
      <c r="B33" s="29">
        <v>0.09533614</v>
      </c>
      <c r="C33" s="13">
        <v>0.08005137</v>
      </c>
      <c r="D33" s="13">
        <v>0.08918035</v>
      </c>
      <c r="E33" s="13">
        <v>0.06131577</v>
      </c>
      <c r="F33" s="25">
        <v>0.05390146</v>
      </c>
      <c r="G33" s="35">
        <v>0.07644908</v>
      </c>
    </row>
    <row r="34" spans="1:7" ht="12">
      <c r="A34" s="21" t="s">
        <v>42</v>
      </c>
      <c r="B34" s="31">
        <v>0.01134829</v>
      </c>
      <c r="C34" s="15">
        <v>0.009087411</v>
      </c>
      <c r="D34" s="15">
        <v>0.01401588</v>
      </c>
      <c r="E34" s="15">
        <v>0.00696591</v>
      </c>
      <c r="F34" s="27">
        <v>-0.02768869</v>
      </c>
      <c r="G34" s="37">
        <v>0.005209413</v>
      </c>
    </row>
    <row r="35" spans="1:7" ht="12.75" thickBot="1">
      <c r="A35" s="22" t="s">
        <v>43</v>
      </c>
      <c r="B35" s="32">
        <v>0.01360248</v>
      </c>
      <c r="C35" s="16">
        <v>0.005992874</v>
      </c>
      <c r="D35" s="16">
        <v>0.006516724</v>
      </c>
      <c r="E35" s="16">
        <v>0.008189714</v>
      </c>
      <c r="F35" s="28">
        <v>0.006747505</v>
      </c>
      <c r="G35" s="38">
        <v>0.007848431</v>
      </c>
    </row>
    <row r="36" spans="1:7" ht="12">
      <c r="A36" s="4" t="s">
        <v>44</v>
      </c>
      <c r="B36" s="3">
        <v>19.16199</v>
      </c>
      <c r="C36" s="3">
        <v>19.17114</v>
      </c>
      <c r="D36" s="3">
        <v>19.1864</v>
      </c>
      <c r="E36" s="3">
        <v>19.19861</v>
      </c>
      <c r="F36" s="3">
        <v>19.21997</v>
      </c>
      <c r="G36" s="3"/>
    </row>
    <row r="37" spans="1:6" ht="12">
      <c r="A37" s="4" t="s">
        <v>45</v>
      </c>
      <c r="B37" s="2">
        <v>0.2772013</v>
      </c>
      <c r="C37" s="2">
        <v>0.189209</v>
      </c>
      <c r="D37" s="2">
        <v>0.1383464</v>
      </c>
      <c r="E37" s="2">
        <v>0.1134237</v>
      </c>
      <c r="F37" s="2">
        <v>0.09562175</v>
      </c>
    </row>
    <row r="38" spans="1:7" ht="12">
      <c r="A38" s="4" t="s">
        <v>53</v>
      </c>
      <c r="B38" s="2">
        <v>-2.030144E-05</v>
      </c>
      <c r="C38" s="2">
        <v>-0.0001040783</v>
      </c>
      <c r="D38" s="2">
        <v>7.632231E-05</v>
      </c>
      <c r="E38" s="2">
        <v>-0.0001465807</v>
      </c>
      <c r="F38" s="2">
        <v>0.0003352183</v>
      </c>
      <c r="G38" s="2">
        <v>0.0001923774</v>
      </c>
    </row>
    <row r="39" spans="1:7" ht="12.75" thickBot="1">
      <c r="A39" s="4" t="s">
        <v>54</v>
      </c>
      <c r="B39" s="2">
        <v>7.95424E-05</v>
      </c>
      <c r="C39" s="2">
        <v>0</v>
      </c>
      <c r="D39" s="2">
        <v>3.642806E-05</v>
      </c>
      <c r="E39" s="2">
        <v>-8.877166E-05</v>
      </c>
      <c r="F39" s="2">
        <v>1.625987E-05</v>
      </c>
      <c r="G39" s="2">
        <v>0.0007429419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3.117175</v>
      </c>
      <c r="F40" s="17" t="s">
        <v>48</v>
      </c>
      <c r="G40" s="8">
        <v>55.085696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0.003757</v>
      </c>
      <c r="D4">
        <v>0.003757</v>
      </c>
      <c r="E4">
        <v>0.003758</v>
      </c>
      <c r="F4">
        <v>0.002089</v>
      </c>
      <c r="G4">
        <v>0.011712</v>
      </c>
    </row>
    <row r="5" spans="1:7" ht="12.75">
      <c r="A5" t="s">
        <v>13</v>
      </c>
      <c r="B5">
        <v>-0.783937</v>
      </c>
      <c r="C5">
        <v>-0.761422</v>
      </c>
      <c r="D5">
        <v>0.135324</v>
      </c>
      <c r="E5">
        <v>0.935549</v>
      </c>
      <c r="F5">
        <v>0.400875</v>
      </c>
      <c r="G5">
        <v>5.501747</v>
      </c>
    </row>
    <row r="6" spans="1:7" ht="12.75">
      <c r="A6" t="s">
        <v>14</v>
      </c>
      <c r="B6" s="49">
        <v>11.86866</v>
      </c>
      <c r="C6" s="49">
        <v>61.22667</v>
      </c>
      <c r="D6" s="49">
        <v>-44.88968</v>
      </c>
      <c r="E6" s="49">
        <v>86.12626</v>
      </c>
      <c r="F6" s="49">
        <v>-197.1796</v>
      </c>
      <c r="G6" s="49">
        <v>-0.005613717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1.837992</v>
      </c>
      <c r="C8" s="49">
        <v>3.236961</v>
      </c>
      <c r="D8" s="49">
        <v>1.797854</v>
      </c>
      <c r="E8" s="49">
        <v>3.733841</v>
      </c>
      <c r="F8" s="49">
        <v>-0.4851836</v>
      </c>
      <c r="G8" s="49">
        <v>2.310363</v>
      </c>
    </row>
    <row r="9" spans="1:7" ht="12.75">
      <c r="A9" t="s">
        <v>17</v>
      </c>
      <c r="B9" s="49">
        <v>0.2214328</v>
      </c>
      <c r="C9" s="49">
        <v>0.3257493</v>
      </c>
      <c r="D9" s="49">
        <v>0.6501213</v>
      </c>
      <c r="E9" s="49">
        <v>0.685103</v>
      </c>
      <c r="F9" s="49">
        <v>-0.1783437</v>
      </c>
      <c r="G9" s="49">
        <v>0.4079053</v>
      </c>
    </row>
    <row r="10" spans="1:7" ht="12.75">
      <c r="A10" t="s">
        <v>18</v>
      </c>
      <c r="B10" s="49">
        <v>0.1148492</v>
      </c>
      <c r="C10" s="49">
        <v>-0.07588683</v>
      </c>
      <c r="D10" s="49">
        <v>0.1821461</v>
      </c>
      <c r="E10" s="49">
        <v>-0.1706851</v>
      </c>
      <c r="F10" s="49">
        <v>-0.9803085</v>
      </c>
      <c r="G10" s="49">
        <v>-0.1299669</v>
      </c>
    </row>
    <row r="11" spans="1:7" ht="12.75">
      <c r="A11" t="s">
        <v>19</v>
      </c>
      <c r="B11" s="49">
        <v>2.017638</v>
      </c>
      <c r="C11" s="49">
        <v>1.852292</v>
      </c>
      <c r="D11" s="49">
        <v>1.000349</v>
      </c>
      <c r="E11" s="49">
        <v>0.03806205</v>
      </c>
      <c r="F11" s="49">
        <v>12.24326</v>
      </c>
      <c r="G11" s="49">
        <v>2.624432</v>
      </c>
    </row>
    <row r="12" spans="1:7" ht="12.75">
      <c r="A12" t="s">
        <v>20</v>
      </c>
      <c r="B12" s="49">
        <v>0.03736288</v>
      </c>
      <c r="C12" s="49">
        <v>0.4191325</v>
      </c>
      <c r="D12" s="49">
        <v>0.4757488</v>
      </c>
      <c r="E12" s="49">
        <v>0.05390082</v>
      </c>
      <c r="F12" s="49">
        <v>-0.4514156</v>
      </c>
      <c r="G12" s="49">
        <v>0.1732592</v>
      </c>
    </row>
    <row r="13" spans="1:7" ht="12.75">
      <c r="A13" t="s">
        <v>21</v>
      </c>
      <c r="B13" s="49">
        <v>0.1446326</v>
      </c>
      <c r="C13" s="49">
        <v>-0.0366241</v>
      </c>
      <c r="D13" s="49">
        <v>-0.0973316</v>
      </c>
      <c r="E13" s="49">
        <v>0.1399895</v>
      </c>
      <c r="F13" s="49">
        <v>0.106703</v>
      </c>
      <c r="G13" s="49">
        <v>0.0366566</v>
      </c>
    </row>
    <row r="14" spans="1:7" ht="12.75">
      <c r="A14" t="s">
        <v>22</v>
      </c>
      <c r="B14" s="49">
        <v>0.01950493</v>
      </c>
      <c r="C14" s="49">
        <v>0.09591993</v>
      </c>
      <c r="D14" s="49">
        <v>0.007625727</v>
      </c>
      <c r="E14" s="49">
        <v>0.1973033</v>
      </c>
      <c r="F14" s="49">
        <v>0.2325462</v>
      </c>
      <c r="G14" s="49">
        <v>0.1063076</v>
      </c>
    </row>
    <row r="15" spans="1:7" ht="12.75">
      <c r="A15" t="s">
        <v>23</v>
      </c>
      <c r="B15" s="49">
        <v>-0.3433367</v>
      </c>
      <c r="C15" s="49">
        <v>-0.009035979</v>
      </c>
      <c r="D15" s="49">
        <v>-0.107627</v>
      </c>
      <c r="E15" s="49">
        <v>-0.1655333</v>
      </c>
      <c r="F15" s="49">
        <v>-0.4056711</v>
      </c>
      <c r="G15" s="49">
        <v>-0.1717541</v>
      </c>
    </row>
    <row r="16" spans="1:7" ht="12.75">
      <c r="A16" t="s">
        <v>24</v>
      </c>
      <c r="B16" s="49">
        <v>-0.008153316</v>
      </c>
      <c r="C16" s="49">
        <v>0.02556504</v>
      </c>
      <c r="D16" s="49">
        <v>0.01253585</v>
      </c>
      <c r="E16" s="49">
        <v>-0.06564411</v>
      </c>
      <c r="F16" s="49">
        <v>-0.0464868</v>
      </c>
      <c r="G16" s="49">
        <v>-0.01401826</v>
      </c>
    </row>
    <row r="17" spans="1:7" ht="12.75">
      <c r="A17" t="s">
        <v>25</v>
      </c>
      <c r="B17" s="49">
        <v>-0.0255242</v>
      </c>
      <c r="C17" s="49">
        <v>-0.01034441</v>
      </c>
      <c r="D17" s="49">
        <v>-0.01267612</v>
      </c>
      <c r="E17" s="49">
        <v>-0.03442435</v>
      </c>
      <c r="F17" s="49">
        <v>-0.04807032</v>
      </c>
      <c r="G17" s="49">
        <v>-0.02393348</v>
      </c>
    </row>
    <row r="18" spans="1:7" ht="12.75">
      <c r="A18" t="s">
        <v>26</v>
      </c>
      <c r="B18" s="49">
        <v>0.02392492</v>
      </c>
      <c r="C18" s="49">
        <v>0.000211358</v>
      </c>
      <c r="D18" s="49">
        <v>0.0142896</v>
      </c>
      <c r="E18" s="49">
        <v>0.008086364</v>
      </c>
      <c r="F18" s="49">
        <v>0.0521155</v>
      </c>
      <c r="G18" s="49">
        <v>0.01587694</v>
      </c>
    </row>
    <row r="19" spans="1:7" ht="12.75">
      <c r="A19" t="s">
        <v>27</v>
      </c>
      <c r="B19" s="49">
        <v>-0.2020281</v>
      </c>
      <c r="C19" s="49">
        <v>-0.20205</v>
      </c>
      <c r="D19" s="49">
        <v>-0.1902994</v>
      </c>
      <c r="E19" s="49">
        <v>-0.1761476</v>
      </c>
      <c r="F19" s="49">
        <v>-0.1374895</v>
      </c>
      <c r="G19" s="49">
        <v>-0.1843526</v>
      </c>
    </row>
    <row r="20" spans="1:7" ht="12.75">
      <c r="A20" t="s">
        <v>28</v>
      </c>
      <c r="B20" s="49">
        <v>-0.0002604565</v>
      </c>
      <c r="C20" s="49">
        <v>0.00124787</v>
      </c>
      <c r="D20" s="49">
        <v>-0.004575785</v>
      </c>
      <c r="E20" s="49">
        <v>0.002267898</v>
      </c>
      <c r="F20" s="49">
        <v>-0.002108492</v>
      </c>
      <c r="G20" s="49">
        <v>-0.0005729648</v>
      </c>
    </row>
    <row r="21" spans="1:7" ht="12.75">
      <c r="A21" t="s">
        <v>29</v>
      </c>
      <c r="B21" s="49">
        <v>-46.80837</v>
      </c>
      <c r="C21" s="49">
        <v>2.608241</v>
      </c>
      <c r="D21" s="49">
        <v>-21.44042</v>
      </c>
      <c r="E21" s="49">
        <v>52.37996</v>
      </c>
      <c r="F21" s="49">
        <v>-9.722725</v>
      </c>
      <c r="G21" s="49">
        <v>0.005290495</v>
      </c>
    </row>
    <row r="22" spans="1:7" ht="12.75">
      <c r="A22" t="s">
        <v>30</v>
      </c>
      <c r="B22" s="49">
        <v>-15.67874</v>
      </c>
      <c r="C22" s="49">
        <v>-15.22846</v>
      </c>
      <c r="D22" s="49">
        <v>2.706474</v>
      </c>
      <c r="E22" s="49">
        <v>18.71101</v>
      </c>
      <c r="F22" s="49">
        <v>8.017494</v>
      </c>
      <c r="G22" s="49">
        <v>0</v>
      </c>
    </row>
    <row r="23" spans="1:7" ht="12.75">
      <c r="A23" t="s">
        <v>31</v>
      </c>
      <c r="B23" s="49">
        <v>1.680243</v>
      </c>
      <c r="C23" s="49">
        <v>1.17988</v>
      </c>
      <c r="D23" s="49">
        <v>1.023489</v>
      </c>
      <c r="E23" s="49">
        <v>-0.07112148</v>
      </c>
      <c r="F23" s="49">
        <v>8.691819</v>
      </c>
      <c r="G23" s="49">
        <v>1.918107</v>
      </c>
    </row>
    <row r="24" spans="1:7" ht="12.75">
      <c r="A24" t="s">
        <v>32</v>
      </c>
      <c r="B24" s="49">
        <v>-0.6808254</v>
      </c>
      <c r="C24" s="49">
        <v>2.569475</v>
      </c>
      <c r="D24" s="49">
        <v>3.023713</v>
      </c>
      <c r="E24" s="49">
        <v>4.016637</v>
      </c>
      <c r="F24" s="49">
        <v>2.479029</v>
      </c>
      <c r="G24" s="49">
        <v>2.545008</v>
      </c>
    </row>
    <row r="25" spans="1:7" ht="12.75">
      <c r="A25" t="s">
        <v>33</v>
      </c>
      <c r="B25" s="49">
        <v>-0.1251647</v>
      </c>
      <c r="C25" s="49">
        <v>0.3925185</v>
      </c>
      <c r="D25" s="49">
        <v>0.7253094</v>
      </c>
      <c r="E25" s="49">
        <v>0.8893177</v>
      </c>
      <c r="F25" s="49">
        <v>-0.2195861</v>
      </c>
      <c r="G25" s="49">
        <v>0.435433</v>
      </c>
    </row>
    <row r="26" spans="1:7" ht="12.75">
      <c r="A26" t="s">
        <v>34</v>
      </c>
      <c r="B26" s="49">
        <v>0.8680726</v>
      </c>
      <c r="C26" s="49">
        <v>0.2002478</v>
      </c>
      <c r="D26" s="49">
        <v>0.9314907</v>
      </c>
      <c r="E26" s="49">
        <v>0.1104821</v>
      </c>
      <c r="F26" s="49">
        <v>1.592806</v>
      </c>
      <c r="G26" s="49">
        <v>0.6371118</v>
      </c>
    </row>
    <row r="27" spans="1:7" ht="12.75">
      <c r="A27" t="s">
        <v>35</v>
      </c>
      <c r="B27" s="49">
        <v>-0.228008</v>
      </c>
      <c r="C27" s="49">
        <v>-0.1188422</v>
      </c>
      <c r="D27" s="49">
        <v>-0.2522305</v>
      </c>
      <c r="E27" s="49">
        <v>-0.2892509</v>
      </c>
      <c r="F27" s="49">
        <v>0.3531822</v>
      </c>
      <c r="G27" s="49">
        <v>-0.1446041</v>
      </c>
    </row>
    <row r="28" spans="1:7" ht="12.75">
      <c r="A28" t="s">
        <v>36</v>
      </c>
      <c r="B28" s="49">
        <v>-0.1880158</v>
      </c>
      <c r="C28" s="49">
        <v>0.2611562</v>
      </c>
      <c r="D28" s="49">
        <v>0.3742188</v>
      </c>
      <c r="E28" s="49">
        <v>0.2316573</v>
      </c>
      <c r="F28" s="49">
        <v>0.2909308</v>
      </c>
      <c r="G28" s="49">
        <v>0.2203127</v>
      </c>
    </row>
    <row r="29" spans="1:7" ht="12.75">
      <c r="A29" t="s">
        <v>37</v>
      </c>
      <c r="B29" s="49">
        <v>0.05341651</v>
      </c>
      <c r="C29" s="49">
        <v>0.08293241</v>
      </c>
      <c r="D29" s="49">
        <v>0.1544016</v>
      </c>
      <c r="E29" s="49">
        <v>0.1180714</v>
      </c>
      <c r="F29" s="49">
        <v>-0.06315344</v>
      </c>
      <c r="G29" s="49">
        <v>0.08476392</v>
      </c>
    </row>
    <row r="30" spans="1:7" ht="12.75">
      <c r="A30" t="s">
        <v>38</v>
      </c>
      <c r="B30" s="49">
        <v>0.1333181</v>
      </c>
      <c r="C30" s="49">
        <v>0.1058541</v>
      </c>
      <c r="D30" s="49">
        <v>0.095858</v>
      </c>
      <c r="E30" s="49">
        <v>0.1093605</v>
      </c>
      <c r="F30" s="49">
        <v>0.3093462</v>
      </c>
      <c r="G30" s="49">
        <v>0.1355022</v>
      </c>
    </row>
    <row r="31" spans="1:7" ht="12.75">
      <c r="A31" t="s">
        <v>39</v>
      </c>
      <c r="B31" s="49">
        <v>0.03293652</v>
      </c>
      <c r="C31" s="49">
        <v>0.02567663</v>
      </c>
      <c r="D31" s="49">
        <v>0.02622188</v>
      </c>
      <c r="E31" s="49">
        <v>0.06014188</v>
      </c>
      <c r="F31" s="49">
        <v>0.02229934</v>
      </c>
      <c r="G31" s="49">
        <v>0.0347</v>
      </c>
    </row>
    <row r="32" spans="1:7" ht="12.75">
      <c r="A32" t="s">
        <v>40</v>
      </c>
      <c r="B32" s="49">
        <v>0.008414334</v>
      </c>
      <c r="C32" s="49">
        <v>0.04330205</v>
      </c>
      <c r="D32" s="49">
        <v>0.04153644</v>
      </c>
      <c r="E32" s="49">
        <v>0.01521243</v>
      </c>
      <c r="F32" s="49">
        <v>0.01784106</v>
      </c>
      <c r="G32" s="49">
        <v>0.02767539</v>
      </c>
    </row>
    <row r="33" spans="1:7" ht="12.75">
      <c r="A33" t="s">
        <v>41</v>
      </c>
      <c r="B33" s="49">
        <v>0.09533614</v>
      </c>
      <c r="C33" s="49">
        <v>0.08005137</v>
      </c>
      <c r="D33" s="49">
        <v>0.08918035</v>
      </c>
      <c r="E33" s="49">
        <v>0.06131577</v>
      </c>
      <c r="F33" s="49">
        <v>0.05390146</v>
      </c>
      <c r="G33" s="49">
        <v>0.07644908</v>
      </c>
    </row>
    <row r="34" spans="1:7" ht="12.75">
      <c r="A34" t="s">
        <v>42</v>
      </c>
      <c r="B34" s="49">
        <v>0.01134829</v>
      </c>
      <c r="C34" s="49">
        <v>0.009087411</v>
      </c>
      <c r="D34" s="49">
        <v>0.01401588</v>
      </c>
      <c r="E34" s="49">
        <v>0.00696591</v>
      </c>
      <c r="F34" s="49">
        <v>-0.02768869</v>
      </c>
      <c r="G34" s="49">
        <v>0.005209413</v>
      </c>
    </row>
    <row r="35" spans="1:7" ht="12.75">
      <c r="A35" t="s">
        <v>43</v>
      </c>
      <c r="B35" s="49">
        <v>0.01360248</v>
      </c>
      <c r="C35" s="49">
        <v>0.005992874</v>
      </c>
      <c r="D35" s="49">
        <v>0.006516724</v>
      </c>
      <c r="E35" s="49">
        <v>0.008189714</v>
      </c>
      <c r="F35" s="49">
        <v>0.006747505</v>
      </c>
      <c r="G35" s="49">
        <v>0.007848431</v>
      </c>
    </row>
    <row r="36" spans="1:6" ht="12.75">
      <c r="A36" t="s">
        <v>44</v>
      </c>
      <c r="B36" s="49">
        <v>19.16199</v>
      </c>
      <c r="C36" s="49">
        <v>19.17114</v>
      </c>
      <c r="D36" s="49">
        <v>19.1864</v>
      </c>
      <c r="E36" s="49">
        <v>19.19861</v>
      </c>
      <c r="F36" s="49">
        <v>19.21997</v>
      </c>
    </row>
    <row r="37" spans="1:6" ht="12.75">
      <c r="A37" t="s">
        <v>45</v>
      </c>
      <c r="B37" s="49">
        <v>0.2772013</v>
      </c>
      <c r="C37" s="49">
        <v>0.189209</v>
      </c>
      <c r="D37" s="49">
        <v>0.1383464</v>
      </c>
      <c r="E37" s="49">
        <v>0.1134237</v>
      </c>
      <c r="F37" s="49">
        <v>0.09562175</v>
      </c>
    </row>
    <row r="38" spans="1:7" ht="12.75">
      <c r="A38" t="s">
        <v>55</v>
      </c>
      <c r="B38" s="49">
        <v>-2.030144E-05</v>
      </c>
      <c r="C38" s="49">
        <v>-0.0001040783</v>
      </c>
      <c r="D38" s="49">
        <v>7.632231E-05</v>
      </c>
      <c r="E38" s="49">
        <v>-0.0001465807</v>
      </c>
      <c r="F38" s="49">
        <v>0.0003352183</v>
      </c>
      <c r="G38" s="49">
        <v>0.0001923774</v>
      </c>
    </row>
    <row r="39" spans="1:7" ht="12.75">
      <c r="A39" t="s">
        <v>56</v>
      </c>
      <c r="B39" s="49">
        <v>7.95424E-05</v>
      </c>
      <c r="C39" s="49">
        <v>0</v>
      </c>
      <c r="D39" s="49">
        <v>3.642806E-05</v>
      </c>
      <c r="E39" s="49">
        <v>-8.877166E-05</v>
      </c>
      <c r="F39" s="49">
        <v>1.625987E-05</v>
      </c>
      <c r="G39" s="49">
        <v>0.0007429419</v>
      </c>
    </row>
    <row r="40" spans="2:7" ht="12.75">
      <c r="B40" t="s">
        <v>46</v>
      </c>
      <c r="C40">
        <v>-0.003757</v>
      </c>
      <c r="D40" t="s">
        <v>47</v>
      </c>
      <c r="E40">
        <v>3.117175</v>
      </c>
      <c r="F40" t="s">
        <v>48</v>
      </c>
      <c r="G40">
        <v>55.085696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-2.030143445914666E-05</v>
      </c>
      <c r="C50">
        <f>-0.017/(C7*C7+C22*C22)*(C21*C22+C6*C7)</f>
        <v>-0.00010407834532214318</v>
      </c>
      <c r="D50">
        <f>-0.017/(D7*D7+D22*D22)*(D21*D22+D6*D7)</f>
        <v>7.632231515906672E-05</v>
      </c>
      <c r="E50">
        <f>-0.017/(E7*E7+E22*E22)*(E21*E22+E6*E7)</f>
        <v>-0.00014658074275045275</v>
      </c>
      <c r="F50">
        <f>-0.017/(F7*F7+F22*F22)*(F21*F22+F6*F7)</f>
        <v>0.0003352183563421262</v>
      </c>
      <c r="G50">
        <f>(B50*B$4+C50*C$4+D50*D$4+E50*E$4+F50*F$4)/SUM(B$4:F$4)</f>
        <v>-4.347725409604558E-08</v>
      </c>
    </row>
    <row r="51" spans="1:7" ht="12.75">
      <c r="A51" t="s">
        <v>59</v>
      </c>
      <c r="B51">
        <f>-0.017/(B7*B7+B22*B22)*(B21*B7-B6*B22)</f>
        <v>7.954239890874881E-05</v>
      </c>
      <c r="C51">
        <f>-0.017/(C7*C7+C22*C22)*(C21*C7-C6*C22)</f>
        <v>-4.592504991860445E-06</v>
      </c>
      <c r="D51">
        <f>-0.017/(D7*D7+D22*D22)*(D21*D7-D6*D22)</f>
        <v>3.642805756384022E-05</v>
      </c>
      <c r="E51">
        <f>-0.017/(E7*E7+E22*E22)*(E21*E7-E6*E22)</f>
        <v>-8.877166462565889E-05</v>
      </c>
      <c r="F51">
        <f>-0.017/(F7*F7+F22*F22)*(F21*F7-F6*F22)</f>
        <v>1.6259871383933717E-05</v>
      </c>
      <c r="G51">
        <f>(B51*B$4+C51*C$4+D51*D$4+E51*E$4+F51*F$4)/SUM(B$4:F$4)</f>
        <v>-3.2249903458482013E-08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9999.979886537283</v>
      </c>
      <c r="C62">
        <f>C7+(2/0.017)*(C8*C50-C23*C51)</f>
        <v>9999.961002477652</v>
      </c>
      <c r="D62">
        <f>D7+(2/0.017)*(D8*D50-D23*D51)</f>
        <v>10000.011756783928</v>
      </c>
      <c r="E62">
        <f>E7+(2/0.017)*(E8*E50-E23*E51)</f>
        <v>9999.934867910675</v>
      </c>
      <c r="F62">
        <f>F7+(2/0.017)*(F8*F50-F23*F51)</f>
        <v>9999.964238787301</v>
      </c>
    </row>
    <row r="63" spans="1:6" ht="12.75">
      <c r="A63" t="s">
        <v>67</v>
      </c>
      <c r="B63">
        <f>B8+(3/0.017)*(B9*B50-B24*B51)</f>
        <v>1.846755367425477</v>
      </c>
      <c r="C63">
        <f>C8+(3/0.017)*(C9*C50-C24*C51)</f>
        <v>3.2330604491700203</v>
      </c>
      <c r="D63">
        <f>D8+(3/0.017)*(D9*D50-D24*D51)</f>
        <v>1.787172371446416</v>
      </c>
      <c r="E63">
        <f>E8+(3/0.017)*(E9*E50-E24*E51)</f>
        <v>3.779042290485844</v>
      </c>
      <c r="F63">
        <f>F8+(3/0.017)*(F9*F50-F24*F51)</f>
        <v>-0.5028470308250026</v>
      </c>
    </row>
    <row r="64" spans="1:6" ht="12.75">
      <c r="A64" t="s">
        <v>68</v>
      </c>
      <c r="B64">
        <f>B9+(4/0.017)*(B10*B50-B25*B51)</f>
        <v>0.22322675223299024</v>
      </c>
      <c r="C64">
        <f>C9+(4/0.017)*(C10*C50-C25*C51)</f>
        <v>0.328031845616186</v>
      </c>
      <c r="D64">
        <f>D9+(4/0.017)*(D10*D50-D25*D51)</f>
        <v>0.6471754645822119</v>
      </c>
      <c r="E64">
        <f>E9+(4/0.017)*(E10*E50-E25*E51)</f>
        <v>0.7095654379634112</v>
      </c>
      <c r="F64">
        <f>F9+(4/0.017)*(F10*F50-F25*F51)</f>
        <v>-0.2548253381963566</v>
      </c>
    </row>
    <row r="65" spans="1:6" ht="12.75">
      <c r="A65" t="s">
        <v>69</v>
      </c>
      <c r="B65">
        <f>B10+(5/0.017)*(B11*B50-B26*B51)</f>
        <v>0.08249345804404751</v>
      </c>
      <c r="C65">
        <f>C10+(5/0.017)*(C11*C50-C26*C51)</f>
        <v>-0.13231737335068652</v>
      </c>
      <c r="D65">
        <f>D10+(5/0.017)*(D11*D50-D26*D51)</f>
        <v>0.19462155729625746</v>
      </c>
      <c r="E65">
        <f>E10+(5/0.017)*(E11*E50-E26*E51)</f>
        <v>-0.16944141871507834</v>
      </c>
      <c r="F65">
        <f>F10+(5/0.017)*(F11*F50-F26*F51)</f>
        <v>0.21918169787345354</v>
      </c>
    </row>
    <row r="66" spans="1:6" ht="12.75">
      <c r="A66" t="s">
        <v>70</v>
      </c>
      <c r="B66">
        <f>B11+(6/0.017)*(B12*B50-B27*B51)</f>
        <v>2.0237713352579507</v>
      </c>
      <c r="C66">
        <f>C11+(6/0.017)*(C12*C50-C27*C51)</f>
        <v>1.8367031527761848</v>
      </c>
      <c r="D66">
        <f>D11+(6/0.017)*(D12*D50-D27*D51)</f>
        <v>1.0164073001259426</v>
      </c>
      <c r="E66">
        <f>E11+(6/0.017)*(E12*E50-E27*E51)</f>
        <v>0.026210953723084074</v>
      </c>
      <c r="F66">
        <f>F11+(6/0.017)*(F12*F50-F27*F51)</f>
        <v>12.187825120256603</v>
      </c>
    </row>
    <row r="67" spans="1:6" ht="12.75">
      <c r="A67" t="s">
        <v>71</v>
      </c>
      <c r="B67">
        <f>B12+(7/0.017)*(B13*B50-B28*B51)</f>
        <v>0.042311871153314175</v>
      </c>
      <c r="C67">
        <f>C12+(7/0.017)*(C13*C50-C28*C51)</f>
        <v>0.42119590930314565</v>
      </c>
      <c r="D67">
        <f>D12+(7/0.017)*(D13*D50-D28*D51)</f>
        <v>0.4670767729843499</v>
      </c>
      <c r="E67">
        <f>E12+(7/0.017)*(E13*E50-E28*E51)</f>
        <v>0.05391928322323224</v>
      </c>
      <c r="F67">
        <f>F12+(7/0.017)*(F13*F50-F28*F51)</f>
        <v>-0.4386351206935269</v>
      </c>
    </row>
    <row r="68" spans="1:6" ht="12.75">
      <c r="A68" t="s">
        <v>72</v>
      </c>
      <c r="B68">
        <f>B13+(8/0.017)*(B14*B50-B29*B51)</f>
        <v>0.14244678569187838</v>
      </c>
      <c r="C68">
        <f>C13+(8/0.017)*(C14*C50-C29*C51)</f>
        <v>-0.041142838866307666</v>
      </c>
      <c r="D68">
        <f>D13+(8/0.017)*(D14*D50-D29*D51)</f>
        <v>-0.09970455869804143</v>
      </c>
      <c r="E68">
        <f>E13+(8/0.017)*(E14*E50-E29*E51)</f>
        <v>0.131312102570149</v>
      </c>
      <c r="F68">
        <f>F13+(8/0.017)*(F14*F50-F29*F51)</f>
        <v>0.14387035141151075</v>
      </c>
    </row>
    <row r="69" spans="1:6" ht="12.75">
      <c r="A69" t="s">
        <v>73</v>
      </c>
      <c r="B69">
        <f>B14+(9/0.017)*(B15*B50-B30*B51)</f>
        <v>0.017580934363801124</v>
      </c>
      <c r="C69">
        <f>C14+(9/0.017)*(C15*C50-C30*C51)</f>
        <v>0.09667518100165298</v>
      </c>
      <c r="D69">
        <f>D14+(9/0.017)*(D15*D50-D30*D51)</f>
        <v>0.0014282938823402805</v>
      </c>
      <c r="E69">
        <f>E14+(9/0.017)*(E15*E50-E30*E51)</f>
        <v>0.21528853348465005</v>
      </c>
      <c r="F69">
        <f>F14+(9/0.017)*(F15*F50-F30*F51)</f>
        <v>0.15788943770332364</v>
      </c>
    </row>
    <row r="70" spans="1:6" ht="12.75">
      <c r="A70" t="s">
        <v>74</v>
      </c>
      <c r="B70">
        <f>B15+(10/0.017)*(B16*B50-B31*B51)</f>
        <v>-0.34478042106006307</v>
      </c>
      <c r="C70">
        <f>C15+(10/0.017)*(C16*C50-C31*C51)</f>
        <v>-0.010531771358732499</v>
      </c>
      <c r="D70">
        <f>D15+(10/0.017)*(D16*D50-D31*D51)</f>
        <v>-0.10762608650563843</v>
      </c>
      <c r="E70">
        <f>E15+(10/0.017)*(E16*E50-E31*E51)</f>
        <v>-0.1567326781162888</v>
      </c>
      <c r="F70">
        <f>F15+(10/0.017)*(F16*F50-F31*F51)</f>
        <v>-0.41505099005173635</v>
      </c>
    </row>
    <row r="71" spans="1:6" ht="12.75">
      <c r="A71" t="s">
        <v>75</v>
      </c>
      <c r="B71">
        <f>B16+(11/0.017)*(B17*B50-B32*B51)</f>
        <v>-0.008251098518807664</v>
      </c>
      <c r="C71">
        <f>C16+(11/0.017)*(C17*C50-C32*C51)</f>
        <v>0.026390359619181344</v>
      </c>
      <c r="D71">
        <f>D16+(11/0.017)*(D17*D50-D32*D51)</f>
        <v>0.010930780048090435</v>
      </c>
      <c r="E71">
        <f>E16+(11/0.017)*(E17*E50-E32*E51)</f>
        <v>-0.06150527618918639</v>
      </c>
      <c r="F71">
        <f>F16+(11/0.017)*(F17*F50-F32*F51)</f>
        <v>-0.057101248058948464</v>
      </c>
    </row>
    <row r="72" spans="1:6" ht="12.75">
      <c r="A72" t="s">
        <v>76</v>
      </c>
      <c r="B72">
        <f>B17+(12/0.017)*(B18*B50-B33*B51)</f>
        <v>-0.031219947393143987</v>
      </c>
      <c r="C72">
        <f>C17+(12/0.017)*(C18*C50-C33*C51)</f>
        <v>-0.010100429864409646</v>
      </c>
      <c r="D72">
        <f>D17+(12/0.017)*(D18*D50-D33*D51)</f>
        <v>-0.014199450519058649</v>
      </c>
      <c r="E72">
        <f>E17+(12/0.017)*(E18*E50-E33*E51)</f>
        <v>-0.03141884572039987</v>
      </c>
      <c r="F72">
        <f>F17+(12/0.017)*(F18*F50-F33*F51)</f>
        <v>-0.036357161334394004</v>
      </c>
    </row>
    <row r="73" spans="1:6" ht="12.75">
      <c r="A73" t="s">
        <v>77</v>
      </c>
      <c r="B73">
        <f>B18+(13/0.017)*(B19*B50-B34*B51)</f>
        <v>0.02637105354542758</v>
      </c>
      <c r="C73">
        <f>C18+(13/0.017)*(C19*C50-C34*C51)</f>
        <v>0.016324294910903234</v>
      </c>
      <c r="D73">
        <f>D18+(13/0.017)*(D19*D50-D34*D51)</f>
        <v>0.0027925054798365115</v>
      </c>
      <c r="E73">
        <f>E18+(13/0.017)*(E19*E50-E34*E51)</f>
        <v>0.028303827475561663</v>
      </c>
      <c r="F73">
        <f>F18+(13/0.017)*(F19*F50-F34*F51)</f>
        <v>0.017215249078856194</v>
      </c>
    </row>
    <row r="74" spans="1:6" ht="12.75">
      <c r="A74" t="s">
        <v>78</v>
      </c>
      <c r="B74">
        <f>B19+(14/0.017)*(B20*B50-B35*B51)</f>
        <v>-0.20291478279390687</v>
      </c>
      <c r="C74">
        <f>C19+(14/0.017)*(C20*C50-C35*C51)</f>
        <v>-0.20213429148083717</v>
      </c>
      <c r="D74">
        <f>D19+(14/0.017)*(D20*D50-D35*D51)</f>
        <v>-0.19078250384859866</v>
      </c>
      <c r="E74">
        <f>E19+(14/0.017)*(E20*E50-E35*E51)</f>
        <v>-0.17582264816483992</v>
      </c>
      <c r="F74">
        <f>F19+(14/0.017)*(F20*F50-F35*F51)</f>
        <v>-0.13816192723558127</v>
      </c>
    </row>
    <row r="75" spans="1:6" ht="12.75">
      <c r="A75" t="s">
        <v>79</v>
      </c>
      <c r="B75" s="49">
        <f>B20</f>
        <v>-0.0002604565</v>
      </c>
      <c r="C75" s="49">
        <f>C20</f>
        <v>0.00124787</v>
      </c>
      <c r="D75" s="49">
        <f>D20</f>
        <v>-0.004575785</v>
      </c>
      <c r="E75" s="49">
        <f>E20</f>
        <v>0.002267898</v>
      </c>
      <c r="F75" s="49">
        <f>F20</f>
        <v>-0.002108492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-15.665553300033512</v>
      </c>
      <c r="C82">
        <f>C22+(2/0.017)*(C8*C51+C23*C50)</f>
        <v>-15.244655966779959</v>
      </c>
      <c r="D82">
        <f>D22+(2/0.017)*(D8*D51+D23*D50)</f>
        <v>2.7233689857674377</v>
      </c>
      <c r="E82">
        <f>E22+(2/0.017)*(E8*E51+E23*E50)</f>
        <v>18.67324126568781</v>
      </c>
      <c r="F82">
        <f>F22+(2/0.017)*(F8*F51+F23*F50)</f>
        <v>8.359349088925843</v>
      </c>
    </row>
    <row r="83" spans="1:6" ht="12.75">
      <c r="A83" t="s">
        <v>82</v>
      </c>
      <c r="B83">
        <f>B23+(3/0.017)*(B9*B51+B24*B50)</f>
        <v>1.6857903579432887</v>
      </c>
      <c r="C83">
        <f>C23+(3/0.017)*(C9*C51+C24*C50)</f>
        <v>1.1324230508883013</v>
      </c>
      <c r="D83">
        <f>D23+(3/0.017)*(D9*D51+D24*D50)</f>
        <v>1.0683936057664316</v>
      </c>
      <c r="E83">
        <f>E23+(3/0.017)*(E9*E51+E24*E50)</f>
        <v>-0.18575313327687937</v>
      </c>
      <c r="F83">
        <f>F23+(3/0.017)*(F9*F51+F24*F50)</f>
        <v>8.837957149602412</v>
      </c>
    </row>
    <row r="84" spans="1:6" ht="12.75">
      <c r="A84" t="s">
        <v>83</v>
      </c>
      <c r="B84">
        <f>B24+(4/0.017)*(B10*B51+B25*B50)</f>
        <v>-0.6780780108624943</v>
      </c>
      <c r="C84">
        <f>C24+(4/0.017)*(C10*C51+C25*C50)</f>
        <v>2.55994460815465</v>
      </c>
      <c r="D84">
        <f>D24+(4/0.017)*(D10*D51+D25*D50)</f>
        <v>3.038299475583638</v>
      </c>
      <c r="E84">
        <f>E24+(4/0.017)*(E10*E51+E25*E50)</f>
        <v>3.989529976810982</v>
      </c>
      <c r="F84">
        <f>F24+(4/0.017)*(F10*F51+F25*F50)</f>
        <v>2.457958651377846</v>
      </c>
    </row>
    <row r="85" spans="1:6" ht="12.75">
      <c r="A85" t="s">
        <v>84</v>
      </c>
      <c r="B85">
        <f>B25+(5/0.017)*(B11*B51+B26*B50)</f>
        <v>-0.08314568598389144</v>
      </c>
      <c r="C85">
        <f>C25+(5/0.017)*(C11*C51+C26*C50)</f>
        <v>0.38388670001918157</v>
      </c>
      <c r="D85">
        <f>D25+(5/0.017)*(D11*D51+D26*D50)</f>
        <v>0.7569371346261969</v>
      </c>
      <c r="E85">
        <f>E25+(5/0.017)*(E11*E51+E26*E50)</f>
        <v>0.8835608235834721</v>
      </c>
      <c r="F85">
        <f>F25+(5/0.017)*(F11*F51+F26*F50)</f>
        <v>-0.003994440525900894</v>
      </c>
    </row>
    <row r="86" spans="1:6" ht="12.75">
      <c r="A86" t="s">
        <v>85</v>
      </c>
      <c r="B86">
        <f>B26+(6/0.017)*(B12*B51+B27*B50)</f>
        <v>0.8707552432612355</v>
      </c>
      <c r="C86">
        <f>C26+(6/0.017)*(C12*C51+C27*C50)</f>
        <v>0.2039339287406855</v>
      </c>
      <c r="D86">
        <f>D26+(6/0.017)*(D12*D51+D27*D50)</f>
        <v>0.9308129784559761</v>
      </c>
      <c r="E86">
        <f>E26+(6/0.017)*(E12*E51+E27*E50)</f>
        <v>0.12375753985193491</v>
      </c>
      <c r="F86">
        <f>F26+(6/0.017)*(F12*F51+F27*F50)</f>
        <v>1.6320012459917392</v>
      </c>
    </row>
    <row r="87" spans="1:6" ht="12.75">
      <c r="A87" t="s">
        <v>86</v>
      </c>
      <c r="B87">
        <f>B27+(7/0.017)*(B13*B51+B28*B50)</f>
        <v>-0.22169918230366148</v>
      </c>
      <c r="C87">
        <f>C27+(7/0.017)*(C13*C51+C28*C50)</f>
        <v>-0.12996499774304848</v>
      </c>
      <c r="D87">
        <f>D27+(7/0.017)*(D13*D51+D28*D50)</f>
        <v>-0.2419299406793371</v>
      </c>
      <c r="E87">
        <f>E27+(7/0.017)*(E13*E51+E28*E50)</f>
        <v>-0.30835002942933804</v>
      </c>
      <c r="F87">
        <f>F27+(7/0.017)*(F13*F51+F28*F50)</f>
        <v>0.39405409714653283</v>
      </c>
    </row>
    <row r="88" spans="1:6" ht="12.75">
      <c r="A88" t="s">
        <v>87</v>
      </c>
      <c r="B88">
        <f>B28+(8/0.017)*(B14*B51+B29*B50)</f>
        <v>-0.18779601781367256</v>
      </c>
      <c r="C88">
        <f>C28+(8/0.017)*(C14*C51+C29*C50)</f>
        <v>0.25688703258177814</v>
      </c>
      <c r="D88">
        <f>D28+(8/0.017)*(D14*D51+D29*D50)</f>
        <v>0.3798950719992406</v>
      </c>
      <c r="E88">
        <f>E28+(8/0.017)*(E14*E51+E29*E50)</f>
        <v>0.2152705066415428</v>
      </c>
      <c r="F88">
        <f>F28+(8/0.017)*(F14*F51+F29*F50)</f>
        <v>0.282747731269963</v>
      </c>
    </row>
    <row r="89" spans="1:6" ht="12.75">
      <c r="A89" t="s">
        <v>88</v>
      </c>
      <c r="B89">
        <f>B29+(9/0.017)*(B15*B51+B30*B50)</f>
        <v>0.03752548877723339</v>
      </c>
      <c r="C89">
        <f>C29+(9/0.017)*(C15*C51+C30*C50)</f>
        <v>0.0771217866968172</v>
      </c>
      <c r="D89">
        <f>D29+(9/0.017)*(D15*D51+D30*D50)</f>
        <v>0.15619919749504996</v>
      </c>
      <c r="E89">
        <f>E29+(9/0.017)*(E15*E51+E30*E50)</f>
        <v>0.11736438290998584</v>
      </c>
      <c r="F89">
        <f>F29+(9/0.017)*(F15*F51+F30*F50)</f>
        <v>-0.011746305697027448</v>
      </c>
    </row>
    <row r="90" spans="1:6" ht="12.75">
      <c r="A90" t="s">
        <v>89</v>
      </c>
      <c r="B90">
        <f>B30+(10/0.017)*(B16*B51+B31*B50)</f>
        <v>0.13254328063776855</v>
      </c>
      <c r="C90">
        <f>C30+(10/0.017)*(C16*C51+C31*C50)</f>
        <v>0.10421304780137294</v>
      </c>
      <c r="D90">
        <f>D30+(10/0.017)*(D16*D51+D31*D50)</f>
        <v>0.09730386544402053</v>
      </c>
      <c r="E90">
        <f>E30+(10/0.017)*(E16*E51+E31*E50)</f>
        <v>0.10760267380985956</v>
      </c>
      <c r="F90">
        <f>F30+(10/0.017)*(F16*F51+F31*F50)</f>
        <v>0.31329871689015504</v>
      </c>
    </row>
    <row r="91" spans="1:6" ht="12.75">
      <c r="A91" t="s">
        <v>90</v>
      </c>
      <c r="B91">
        <f>B31+(11/0.017)*(B17*B51+B32*B50)</f>
        <v>0.03151229231571202</v>
      </c>
      <c r="C91">
        <f>C31+(11/0.017)*(C17*C51+C32*C50)</f>
        <v>0.02279120126215103</v>
      </c>
      <c r="D91">
        <f>D31+(11/0.017)*(D17*D51+D32*D50)</f>
        <v>0.02797436818749498</v>
      </c>
      <c r="E91">
        <f>E31+(11/0.017)*(E17*E51+E32*E50)</f>
        <v>0.06067638783599338</v>
      </c>
      <c r="F91">
        <f>F31+(11/0.017)*(F17*F51+F32*F50)</f>
        <v>0.025663420556951994</v>
      </c>
    </row>
    <row r="92" spans="1:6" ht="12.75">
      <c r="A92" t="s">
        <v>91</v>
      </c>
      <c r="B92">
        <f>B32+(12/0.017)*(B18*B51+B33*B50)</f>
        <v>0.008391452917201322</v>
      </c>
      <c r="C92">
        <f>C32+(12/0.017)*(C18*C51+C33*C50)</f>
        <v>0.03742022544020655</v>
      </c>
      <c r="D92">
        <f>D32+(12/0.017)*(D18*D51+D33*D50)</f>
        <v>0.046708435164748326</v>
      </c>
      <c r="E92">
        <f>E32+(12/0.017)*(E18*E51+E33*E50)</f>
        <v>0.008361452751554168</v>
      </c>
      <c r="F92">
        <f>F32+(12/0.017)*(F18*F51+F33*F50)</f>
        <v>0.031193636578411944</v>
      </c>
    </row>
    <row r="93" spans="1:6" ht="12.75">
      <c r="A93" t="s">
        <v>92</v>
      </c>
      <c r="B93">
        <f>B33+(13/0.017)*(B19*B51+B34*B50)</f>
        <v>0.08287129166316148</v>
      </c>
      <c r="C93">
        <f>C33+(13/0.017)*(C19*C51+C34*C50)</f>
        <v>0.08003769165500124</v>
      </c>
      <c r="D93">
        <f>D33+(13/0.017)*(D19*D51+D34*D50)</f>
        <v>0.08469725175702096</v>
      </c>
      <c r="E93">
        <f>E33+(13/0.017)*(E19*E51+E34*E50)</f>
        <v>0.07249259449006264</v>
      </c>
      <c r="F93">
        <f>F33+(13/0.017)*(F19*F51+F34*F50)</f>
        <v>0.04509409861234093</v>
      </c>
    </row>
    <row r="94" spans="1:6" ht="12.75">
      <c r="A94" t="s">
        <v>93</v>
      </c>
      <c r="B94">
        <f>B34+(14/0.017)*(B20*B51+B35*B50)</f>
        <v>0.0111038111368044</v>
      </c>
      <c r="C94">
        <f>C34+(14/0.017)*(C20*C51+C35*C50)</f>
        <v>0.008569032786830823</v>
      </c>
      <c r="D94">
        <f>D34+(14/0.017)*(D20*D51+D35*D50)</f>
        <v>0.01428820841469062</v>
      </c>
      <c r="E94">
        <f>E34+(14/0.017)*(E20*E51+E35*E50)</f>
        <v>0.005811503400957071</v>
      </c>
      <c r="F94">
        <f>F34+(14/0.017)*(F20*F51+F35*F50)</f>
        <v>-0.025854192813243106</v>
      </c>
    </row>
    <row r="95" spans="1:6" ht="12.75">
      <c r="A95" t="s">
        <v>94</v>
      </c>
      <c r="B95" s="49">
        <f>B35</f>
        <v>0.01360248</v>
      </c>
      <c r="C95" s="49">
        <f>C35</f>
        <v>0.005992874</v>
      </c>
      <c r="D95" s="49">
        <f>D35</f>
        <v>0.006516724</v>
      </c>
      <c r="E95" s="49">
        <f>E35</f>
        <v>0.008189714</v>
      </c>
      <c r="F95" s="49">
        <f>F35</f>
        <v>0.006747505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1.846759081897471</v>
      </c>
      <c r="C103">
        <f>C63*10000/C62</f>
        <v>3.233073057353901</v>
      </c>
      <c r="D103">
        <f>D63*10000/D62</f>
        <v>1.7871702703089452</v>
      </c>
      <c r="E103">
        <f>E63*10000/E62</f>
        <v>3.7790669043381615</v>
      </c>
      <c r="F103">
        <f>F63*10000/F62</f>
        <v>-0.5028488290733958</v>
      </c>
      <c r="G103">
        <f>AVERAGE(C103:E103)</f>
        <v>2.933103410667002</v>
      </c>
      <c r="H103">
        <f>STDEV(C103:E103)</f>
        <v>1.0292712916740312</v>
      </c>
      <c r="I103">
        <f>(B103*B4+C103*C4+D103*D4+E103*E4+F103*F4)/SUM(B4:F4)</f>
        <v>2.316588017187885</v>
      </c>
      <c r="K103">
        <f>(LN(H103)+LN(H123))/2-LN(K114*K115^3)</f>
        <v>-4.012481578443136</v>
      </c>
    </row>
    <row r="104" spans="1:11" ht="12.75">
      <c r="A104" t="s">
        <v>68</v>
      </c>
      <c r="B104">
        <f>B64*10000/B62</f>
        <v>0.22322720122018916</v>
      </c>
      <c r="C104">
        <f>C64*10000/C62</f>
        <v>0.3280331248640978</v>
      </c>
      <c r="D104">
        <f>D64*10000/D62</f>
        <v>0.6471747037128963</v>
      </c>
      <c r="E104">
        <f>E64*10000/E62</f>
        <v>0.7095700595414612</v>
      </c>
      <c r="F104">
        <f>F64*10000/F62</f>
        <v>-0.2548262494859275</v>
      </c>
      <c r="G104">
        <f>AVERAGE(C104:E104)</f>
        <v>0.5615926293728184</v>
      </c>
      <c r="H104">
        <f>STDEV(C104:E104)</f>
        <v>0.20466027146716245</v>
      </c>
      <c r="I104">
        <f>(B104*B4+C104*C4+D104*D4+E104*E4+F104*F4)/SUM(B4:F4)</f>
        <v>0.40350312803806143</v>
      </c>
      <c r="K104">
        <f>(LN(H104)+LN(H124))/2-LN(K114*K115^4)</f>
        <v>-4.239358471650036</v>
      </c>
    </row>
    <row r="105" spans="1:11" ht="12.75">
      <c r="A105" t="s">
        <v>69</v>
      </c>
      <c r="B105">
        <f>B65*10000/B62</f>
        <v>0.08249362396729051</v>
      </c>
      <c r="C105">
        <f>C65*10000/C62</f>
        <v>-0.13231788935767125</v>
      </c>
      <c r="D105">
        <f>D65*10000/D62</f>
        <v>0.1946213284841668</v>
      </c>
      <c r="E105">
        <f>E65*10000/E62</f>
        <v>-0.1694425223296283</v>
      </c>
      <c r="F105">
        <f>F65*10000/F62</f>
        <v>0.21918248169658833</v>
      </c>
      <c r="G105">
        <f>AVERAGE(C105:E105)</f>
        <v>-0.03571302773437759</v>
      </c>
      <c r="H105">
        <f>STDEV(C105:E105)</f>
        <v>0.20033720656504148</v>
      </c>
      <c r="I105">
        <f>(B105*B4+C105*C4+D105*D4+E105*E4+F105*F4)/SUM(B4:F4)</f>
        <v>0.015454561111656313</v>
      </c>
      <c r="K105">
        <f>(LN(H105)+LN(H125))/2-LN(K114*K115^5)</f>
        <v>-4.173783343602143</v>
      </c>
    </row>
    <row r="106" spans="1:11" ht="12.75">
      <c r="A106" t="s">
        <v>70</v>
      </c>
      <c r="B106">
        <f>B66*10000/B62</f>
        <v>2.023775405771068</v>
      </c>
      <c r="C106">
        <f>C66*10000/C62</f>
        <v>1.8367103154913422</v>
      </c>
      <c r="D106">
        <f>D66*10000/D62</f>
        <v>1.0164061051592466</v>
      </c>
      <c r="E106">
        <f>E66*10000/E62</f>
        <v>0.026211124441613914</v>
      </c>
      <c r="F106">
        <f>F66*10000/F62</f>
        <v>12.187868705553115</v>
      </c>
      <c r="G106">
        <f>AVERAGE(C106:E106)</f>
        <v>0.9597758483640676</v>
      </c>
      <c r="H106">
        <f>STDEV(C106:E106)</f>
        <v>0.9065771173410708</v>
      </c>
      <c r="I106">
        <f>(B106*B4+C106*C4+D106*D4+E106*E4+F106*F4)/SUM(B4:F4)</f>
        <v>2.6153014864106545</v>
      </c>
      <c r="K106">
        <f>(LN(H106)+LN(H126))/2-LN(K114*K115^6)</f>
        <v>-2.558920770635935</v>
      </c>
    </row>
    <row r="107" spans="1:11" ht="12.75">
      <c r="A107" t="s">
        <v>71</v>
      </c>
      <c r="B107">
        <f>B67*10000/B62</f>
        <v>0.04231195625730964</v>
      </c>
      <c r="C107">
        <f>C67*10000/C62</f>
        <v>0.4211975518692398</v>
      </c>
      <c r="D107">
        <f>D67*10000/D62</f>
        <v>0.46707622385292574</v>
      </c>
      <c r="E107">
        <f>E67*10000/E62</f>
        <v>0.05391963441307674</v>
      </c>
      <c r="F107">
        <f>F67*10000/F62</f>
        <v>-0.43863668931152133</v>
      </c>
      <c r="G107">
        <f>AVERAGE(C107:E107)</f>
        <v>0.31406447004508076</v>
      </c>
      <c r="H107">
        <f>STDEV(C107:E107)</f>
        <v>0.226456871755415</v>
      </c>
      <c r="I107">
        <f>(B107*B4+C107*C4+D107*D4+E107*E4+F107*F4)/SUM(B4:F4)</f>
        <v>0.17409787442780755</v>
      </c>
      <c r="K107">
        <f>(LN(H107)+LN(H127))/2-LN(K114*K115^7)</f>
        <v>-3.4590010307389596</v>
      </c>
    </row>
    <row r="108" spans="1:9" ht="12.75">
      <c r="A108" t="s">
        <v>72</v>
      </c>
      <c r="B108">
        <f>B68*10000/B62</f>
        <v>0.14244707220226596</v>
      </c>
      <c r="C108">
        <f>C68*10000/C62</f>
        <v>-0.041142999313811185</v>
      </c>
      <c r="D108">
        <f>D68*10000/D62</f>
        <v>-0.09970444147768392</v>
      </c>
      <c r="E108">
        <f>E68*10000/E62</f>
        <v>0.13131295783887895</v>
      </c>
      <c r="F108">
        <f>F68*10000/F62</f>
        <v>0.14387086591117446</v>
      </c>
      <c r="G108">
        <f>AVERAGE(C108:E108)</f>
        <v>-0.003178160984205388</v>
      </c>
      <c r="H108">
        <f>STDEV(C108:E108)</f>
        <v>0.12009686261011107</v>
      </c>
      <c r="I108">
        <f>(B108*B4+C108*C4+D108*D4+E108*E4+F108*F4)/SUM(B4:F4)</f>
        <v>0.03754383028261094</v>
      </c>
    </row>
    <row r="109" spans="1:9" ht="12.75">
      <c r="A109" t="s">
        <v>73</v>
      </c>
      <c r="B109">
        <f>B69*10000/B62</f>
        <v>0.017580969725219033</v>
      </c>
      <c r="C109">
        <f>C69*10000/C62</f>
        <v>0.09667555801237639</v>
      </c>
      <c r="D109">
        <f>D69*10000/D62</f>
        <v>0.0014282922031279986</v>
      </c>
      <c r="E109">
        <f>E69*10000/E62</f>
        <v>0.2152899357129824</v>
      </c>
      <c r="F109">
        <f>F69*10000/F62</f>
        <v>0.1578900023371193</v>
      </c>
      <c r="G109">
        <f>AVERAGE(C109:E109)</f>
        <v>0.10446459530949559</v>
      </c>
      <c r="H109">
        <f>STDEV(C109:E109)</f>
        <v>0.10714337341943247</v>
      </c>
      <c r="I109">
        <f>(B109*B4+C109*C4+D109*D4+E109*E4+F109*F4)/SUM(B4:F4)</f>
        <v>0.09906186497766037</v>
      </c>
    </row>
    <row r="110" spans="1:11" ht="12.75">
      <c r="A110" t="s">
        <v>74</v>
      </c>
      <c r="B110">
        <f>B70*10000/B62</f>
        <v>-0.3447811145342723</v>
      </c>
      <c r="C110">
        <f>C70*10000/C62</f>
        <v>-0.01053181243019156</v>
      </c>
      <c r="D110">
        <f>D70*10000/D62</f>
        <v>-0.10762595997212279</v>
      </c>
      <c r="E110">
        <f>E70*10000/E62</f>
        <v>-0.15673369895561687</v>
      </c>
      <c r="F110">
        <f>F70*10000/F62</f>
        <v>-0.4150524743297179</v>
      </c>
      <c r="G110">
        <f>AVERAGE(C110:E110)</f>
        <v>-0.09163049045264375</v>
      </c>
      <c r="H110">
        <f>STDEV(C110:E110)</f>
        <v>0.07440187625160921</v>
      </c>
      <c r="I110">
        <f>(B110*B4+C110*C4+D110*D4+E110*E4+F110*F4)/SUM(B4:F4)</f>
        <v>-0.17147775553651792</v>
      </c>
      <c r="K110">
        <f>EXP(AVERAGE(K103:K107))</f>
        <v>0.025004260740534308</v>
      </c>
    </row>
    <row r="111" spans="1:9" ht="12.75">
      <c r="A111" t="s">
        <v>75</v>
      </c>
      <c r="B111">
        <f>B71*10000/B62</f>
        <v>-0.008251115114657287</v>
      </c>
      <c r="C111">
        <f>C71*10000/C62</f>
        <v>0.026390462535446593</v>
      </c>
      <c r="D111">
        <f>D71*10000/D62</f>
        <v>0.010930767197023624</v>
      </c>
      <c r="E111">
        <f>E71*10000/E62</f>
        <v>-0.06150567678850985</v>
      </c>
      <c r="F111">
        <f>F71*10000/F62</f>
        <v>-0.05710145226066644</v>
      </c>
      <c r="G111">
        <f>AVERAGE(C111:E111)</f>
        <v>-0.00806148235201321</v>
      </c>
      <c r="H111">
        <f>STDEV(C111:E111)</f>
        <v>0.04692506775928787</v>
      </c>
      <c r="I111">
        <f>(B111*B4+C111*C4+D111*D4+E111*E4+F111*F4)/SUM(B4:F4)</f>
        <v>-0.014651695085967672</v>
      </c>
    </row>
    <row r="112" spans="1:9" ht="12.75">
      <c r="A112" t="s">
        <v>76</v>
      </c>
      <c r="B112">
        <f>B72*10000/B62</f>
        <v>-0.031220010187395078</v>
      </c>
      <c r="C112">
        <f>C72*10000/C62</f>
        <v>-0.01010046925373719</v>
      </c>
      <c r="D112">
        <f>D72*10000/D62</f>
        <v>-0.014199433825091111</v>
      </c>
      <c r="E112">
        <f>E72*10000/E62</f>
        <v>-0.03141905035923932</v>
      </c>
      <c r="F112">
        <f>F72*10000/F62</f>
        <v>-0.03635729135247693</v>
      </c>
      <c r="G112">
        <f>AVERAGE(C112:E112)</f>
        <v>-0.018572984479355875</v>
      </c>
      <c r="H112">
        <f>STDEV(C112:E112)</f>
        <v>0.011312224983708239</v>
      </c>
      <c r="I112">
        <f>(B112*B4+C112*C4+D112*D4+E112*E4+F112*F4)/SUM(B4:F4)</f>
        <v>-0.022780219730148182</v>
      </c>
    </row>
    <row r="113" spans="1:9" ht="12.75">
      <c r="A113" t="s">
        <v>77</v>
      </c>
      <c r="B113">
        <f>B73*10000/B62</f>
        <v>0.026371106586854497</v>
      </c>
      <c r="C113">
        <f>C73*10000/C62</f>
        <v>0.016324358571857055</v>
      </c>
      <c r="D113">
        <f>D73*10000/D62</f>
        <v>0.0027925021967520167</v>
      </c>
      <c r="E113">
        <f>E73*10000/E62</f>
        <v>0.028304011825504308</v>
      </c>
      <c r="F113">
        <f>F73*10000/F62</f>
        <v>0.017215310642894752</v>
      </c>
      <c r="G113">
        <f>AVERAGE(C113:E113)</f>
        <v>0.015806957531371128</v>
      </c>
      <c r="H113">
        <f>STDEV(C113:E113)</f>
        <v>0.01276362247804291</v>
      </c>
      <c r="I113">
        <f>(B113*B4+C113*C4+D113*D4+E113*E4+F113*F4)/SUM(B4:F4)</f>
        <v>0.017522787414998537</v>
      </c>
    </row>
    <row r="114" spans="1:11" ht="12.75">
      <c r="A114" t="s">
        <v>78</v>
      </c>
      <c r="B114">
        <f>B74*10000/B62</f>
        <v>-0.2029151909266196</v>
      </c>
      <c r="C114">
        <f>C74*10000/C62</f>
        <v>-0.20213507975756617</v>
      </c>
      <c r="D114">
        <f>D74*10000/D62</f>
        <v>-0.19078227954999485</v>
      </c>
      <c r="E114">
        <f>E74*10000/E62</f>
        <v>-0.17582379334194126</v>
      </c>
      <c r="F114">
        <f>F74*10000/F62</f>
        <v>-0.13816242132115486</v>
      </c>
      <c r="G114">
        <f>AVERAGE(C114:E114)</f>
        <v>-0.18958038421650078</v>
      </c>
      <c r="H114">
        <f>STDEV(C114:E114)</f>
        <v>0.013196755756842564</v>
      </c>
      <c r="I114">
        <f>(B114*B4+C114*C4+D114*D4+E114*E4+F114*F4)/SUM(B4:F4)</f>
        <v>-0.1846290958098857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-0.0002604570238692639</v>
      </c>
      <c r="C115">
        <f>C75*10000/C62</f>
        <v>0.001247874866402799</v>
      </c>
      <c r="D115">
        <f>D75*10000/D62</f>
        <v>-0.00457577962035477</v>
      </c>
      <c r="E115">
        <f>E75*10000/E62</f>
        <v>0.0022679127713897207</v>
      </c>
      <c r="F115">
        <f>F75*10000/F62</f>
        <v>-0.0021084995402500537</v>
      </c>
      <c r="G115">
        <f>AVERAGE(C115:E115)</f>
        <v>-0.0003533306608540833</v>
      </c>
      <c r="H115">
        <f>STDEV(C115:E115)</f>
        <v>0.003692143786960883</v>
      </c>
      <c r="I115">
        <f>(B115*B4+C115*C4+D115*D4+E115*E4+F115*F4)/SUM(B4:F4)</f>
        <v>-0.0005745056350473989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-15.665584808949111</v>
      </c>
      <c r="C122">
        <f>C82*10000/C62</f>
        <v>-15.244715417392976</v>
      </c>
      <c r="D122">
        <f>D82*10000/D62</f>
        <v>2.72336578396513</v>
      </c>
      <c r="E122">
        <f>E82*10000/E62</f>
        <v>18.67336288920178</v>
      </c>
      <c r="F122">
        <f>F82*10000/F62</f>
        <v>8.359378983078827</v>
      </c>
      <c r="G122">
        <f>AVERAGE(C122:E122)</f>
        <v>2.050671085257978</v>
      </c>
      <c r="H122">
        <f>STDEV(C122:E122)</f>
        <v>16.969042330706966</v>
      </c>
      <c r="I122">
        <f>(B122*B4+C122*C4+D122*D4+E122*E4+F122*F4)/SUM(B4:F4)</f>
        <v>0.33533774789892357</v>
      </c>
    </row>
    <row r="123" spans="1:9" ht="12.75">
      <c r="A123" t="s">
        <v>82</v>
      </c>
      <c r="B123">
        <f>B83*10000/B62</f>
        <v>1.68579374865826</v>
      </c>
      <c r="C123">
        <f>C83*10000/C62</f>
        <v>1.1324274670748466</v>
      </c>
      <c r="D123">
        <f>D83*10000/D62</f>
        <v>1.0683923496806311</v>
      </c>
      <c r="E123">
        <f>E83*10000/E62</f>
        <v>-0.1857543431337263</v>
      </c>
      <c r="F123">
        <f>F83*10000/F62</f>
        <v>8.837988755321982</v>
      </c>
      <c r="G123">
        <f>AVERAGE(C123:E123)</f>
        <v>0.6716884912072505</v>
      </c>
      <c r="H123">
        <f>STDEV(C123:E123)</f>
        <v>0.7432572130070039</v>
      </c>
      <c r="I123">
        <f>(B123*B4+C123*C4+D123*D4+E123*E4+F123*F4)/SUM(B4:F4)</f>
        <v>1.910475747896216</v>
      </c>
    </row>
    <row r="124" spans="1:9" ht="12.75">
      <c r="A124" t="s">
        <v>83</v>
      </c>
      <c r="B124">
        <f>B84*10000/B62</f>
        <v>-0.6780793747149165</v>
      </c>
      <c r="C124">
        <f>C84*10000/C62</f>
        <v>2.5599545913432884</v>
      </c>
      <c r="D124">
        <f>D84*10000/D62</f>
        <v>3.0382959035247934</v>
      </c>
      <c r="E124">
        <f>E84*10000/E62</f>
        <v>3.989555961622508</v>
      </c>
      <c r="F124">
        <f>F84*10000/F62</f>
        <v>2.4579674413674937</v>
      </c>
      <c r="G124">
        <f>AVERAGE(C124:E124)</f>
        <v>3.195935485496863</v>
      </c>
      <c r="H124">
        <f>STDEV(C124:E124)</f>
        <v>0.7277208928080211</v>
      </c>
      <c r="I124">
        <f>(B124*B4+C124*C4+D124*D4+E124*E4+F124*F4)/SUM(B4:F4)</f>
        <v>2.5374341944731653</v>
      </c>
    </row>
    <row r="125" spans="1:9" ht="12.75">
      <c r="A125" t="s">
        <v>84</v>
      </c>
      <c r="B125">
        <f>B85*10000/B62</f>
        <v>-0.08314585321899332</v>
      </c>
      <c r="C125">
        <f>C85*10000/C62</f>
        <v>0.38388819708803607</v>
      </c>
      <c r="D125">
        <f>D85*10000/D62</f>
        <v>0.7569362447126092</v>
      </c>
      <c r="E125">
        <f>E85*10000/E62</f>
        <v>0.8835665784372032</v>
      </c>
      <c r="F125">
        <f>F85*10000/F62</f>
        <v>-0.003994454810555704</v>
      </c>
      <c r="G125">
        <f>AVERAGE(C125:E125)</f>
        <v>0.6747970067459494</v>
      </c>
      <c r="H125">
        <f>STDEV(C125:E125)</f>
        <v>0.2597686701802944</v>
      </c>
      <c r="I125">
        <f>(B125*B4+C125*C4+D125*D4+E125*E4+F125*F4)/SUM(B4:F4)</f>
        <v>0.4744855950056035</v>
      </c>
    </row>
    <row r="126" spans="1:9" ht="12.75">
      <c r="A126" t="s">
        <v>85</v>
      </c>
      <c r="B126">
        <f>B86*10000/B62</f>
        <v>0.8707569946550703</v>
      </c>
      <c r="C126">
        <f>C86*10000/C62</f>
        <v>0.2039347240355813</v>
      </c>
      <c r="D126">
        <f>D86*10000/D62</f>
        <v>0.9308118841205563</v>
      </c>
      <c r="E126">
        <f>E86*10000/E62</f>
        <v>0.123758345915899</v>
      </c>
      <c r="F126">
        <f>F86*10000/F62</f>
        <v>1.6320070822469788</v>
      </c>
      <c r="G126">
        <f>AVERAGE(C126:E126)</f>
        <v>0.4195016513573455</v>
      </c>
      <c r="H126">
        <f>STDEV(C126:E126)</f>
        <v>0.4446185764207048</v>
      </c>
      <c r="I126">
        <f>(B126*B4+C126*C4+D126*D4+E126*E4+F126*F4)/SUM(B4:F4)</f>
        <v>0.6468746448037513</v>
      </c>
    </row>
    <row r="127" spans="1:9" ht="12.75">
      <c r="A127" t="s">
        <v>86</v>
      </c>
      <c r="B127">
        <f>B87*10000/B62</f>
        <v>-0.22169962821838213</v>
      </c>
      <c r="C127">
        <f>C87*10000/C62</f>
        <v>-0.1299655045763154</v>
      </c>
      <c r="D127">
        <f>D87*10000/D62</f>
        <v>-0.24192965624786766</v>
      </c>
      <c r="E127">
        <f>E87*10000/E62</f>
        <v>-0.3083520377905849</v>
      </c>
      <c r="F127">
        <f>F87*10000/F62</f>
        <v>0.3940555063368106</v>
      </c>
      <c r="G127">
        <f>AVERAGE(C127:E127)</f>
        <v>-0.22674906620492266</v>
      </c>
      <c r="H127">
        <f>STDEV(C127:E127)</f>
        <v>0.09015695504835093</v>
      </c>
      <c r="I127">
        <f>(B127*B4+C127*C4+D127*D4+E127*E4+F127*F4)/SUM(B4:F4)</f>
        <v>-0.14298829462061496</v>
      </c>
    </row>
    <row r="128" spans="1:9" ht="12.75">
      <c r="A128" t="s">
        <v>87</v>
      </c>
      <c r="B128">
        <f>B88*10000/B62</f>
        <v>-0.18779639553725255</v>
      </c>
      <c r="C128">
        <f>C88*10000/C62</f>
        <v>0.25688803438146435</v>
      </c>
      <c r="D128">
        <f>D88*10000/D62</f>
        <v>0.379894625365338</v>
      </c>
      <c r="E128">
        <f>E88*10000/E62</f>
        <v>0.2152719087524618</v>
      </c>
      <c r="F128">
        <f>F88*10000/F62</f>
        <v>0.2827487424137548</v>
      </c>
      <c r="G128">
        <f>AVERAGE(C128:E128)</f>
        <v>0.2840181894997547</v>
      </c>
      <c r="H128">
        <f>STDEV(C128:E128)</f>
        <v>0.08559902857981351</v>
      </c>
      <c r="I128">
        <f>(B128*B4+C128*C4+D128*D4+E128*E4+F128*F4)/SUM(B4:F4)</f>
        <v>0.21566077243790768</v>
      </c>
    </row>
    <row r="129" spans="1:9" ht="12.75">
      <c r="A129" t="s">
        <v>88</v>
      </c>
      <c r="B129">
        <f>B89*10000/B62</f>
        <v>0.037525564254137146</v>
      </c>
      <c r="C129">
        <f>C89*10000/C62</f>
        <v>0.0771220874538501</v>
      </c>
      <c r="D129">
        <f>D89*10000/D62</f>
        <v>0.1561990138552444</v>
      </c>
      <c r="E129">
        <f>E89*10000/E62</f>
        <v>0.11736514733371181</v>
      </c>
      <c r="F129">
        <f>F89*10000/F62</f>
        <v>-0.011746347703391313</v>
      </c>
      <c r="G129">
        <f>AVERAGE(C129:E129)</f>
        <v>0.11689541621426876</v>
      </c>
      <c r="H129">
        <f>STDEV(C129:E129)</f>
        <v>0.039540555860613724</v>
      </c>
      <c r="I129">
        <f>(B129*B4+C129*C4+D129*D4+E129*E4+F129*F4)/SUM(B4:F4)</f>
        <v>0.08821889355023435</v>
      </c>
    </row>
    <row r="130" spans="1:9" ht="12.75">
      <c r="A130" t="s">
        <v>89</v>
      </c>
      <c r="B130">
        <f>B90*10000/B62</f>
        <v>0.1325435472287381</v>
      </c>
      <c r="C130">
        <f>C90*10000/C62</f>
        <v>0.1042134542080239</v>
      </c>
      <c r="D130">
        <f>D90*10000/D62</f>
        <v>0.09730375104610288</v>
      </c>
      <c r="E130">
        <f>E90*10000/E62</f>
        <v>0.10760337465312052</v>
      </c>
      <c r="F130">
        <f>F90*10000/F62</f>
        <v>0.313299837288367</v>
      </c>
      <c r="G130">
        <f>AVERAGE(C130:E130)</f>
        <v>0.10304019330241576</v>
      </c>
      <c r="H130">
        <f>STDEV(C130:E130)</f>
        <v>0.005249092062064967</v>
      </c>
      <c r="I130">
        <f>(B130*B4+C130*C4+D130*D4+E130*E4+F130*F4)/SUM(B4:F4)</f>
        <v>0.13542756872050468</v>
      </c>
    </row>
    <row r="131" spans="1:9" ht="12.75">
      <c r="A131" t="s">
        <v>90</v>
      </c>
      <c r="B131">
        <f>B91*10000/B62</f>
        <v>0.031512355697971166</v>
      </c>
      <c r="C131">
        <f>C91*10000/C62</f>
        <v>0.022791290142535697</v>
      </c>
      <c r="D131">
        <f>D91*10000/D62</f>
        <v>0.027974335298673415</v>
      </c>
      <c r="E131">
        <f>E91*10000/E62</f>
        <v>0.06067678303655864</v>
      </c>
      <c r="F131">
        <f>F91*10000/F62</f>
        <v>0.02566351233278431</v>
      </c>
      <c r="G131">
        <f>AVERAGE(C131:E131)</f>
        <v>0.037147469492589257</v>
      </c>
      <c r="H131">
        <f>STDEV(C131:E131)</f>
        <v>0.02054111574770116</v>
      </c>
      <c r="I131">
        <f>(B131*B4+C131*C4+D131*D4+E131*E4+F131*F4)/SUM(B4:F4)</f>
        <v>0.03479858301367124</v>
      </c>
    </row>
    <row r="132" spans="1:9" ht="12.75">
      <c r="A132" t="s">
        <v>91</v>
      </c>
      <c r="B132">
        <f>B92*10000/B62</f>
        <v>0.008391469795352808</v>
      </c>
      <c r="C132">
        <f>C92*10000/C62</f>
        <v>0.03742037137038343</v>
      </c>
      <c r="D132">
        <f>D92*10000/D62</f>
        <v>0.0467083802507149</v>
      </c>
      <c r="E132">
        <f>E92*10000/E62</f>
        <v>0.008361507211797629</v>
      </c>
      <c r="F132">
        <f>F92*10000/F62</f>
        <v>0.031193748131038125</v>
      </c>
      <c r="G132">
        <f>AVERAGE(C132:E132)</f>
        <v>0.03083008627763199</v>
      </c>
      <c r="H132">
        <f>STDEV(C132:E132)</f>
        <v>0.020004863437887207</v>
      </c>
      <c r="I132">
        <f>(B132*B4+C132*C4+D132*D4+E132*E4+F132*F4)/SUM(B4:F4)</f>
        <v>0.027634623582805214</v>
      </c>
    </row>
    <row r="133" spans="1:9" ht="12.75">
      <c r="A133" t="s">
        <v>92</v>
      </c>
      <c r="B133">
        <f>B93*10000/B62</f>
        <v>0.08287145834636025</v>
      </c>
      <c r="C133">
        <f>C93*10000/C62</f>
        <v>0.08003800378338537</v>
      </c>
      <c r="D133">
        <f>D93*10000/D62</f>
        <v>0.08469715218040921</v>
      </c>
      <c r="E133">
        <f>E93*10000/E62</f>
        <v>0.07249306665255191</v>
      </c>
      <c r="F133">
        <f>F93*10000/F62</f>
        <v>0.04509425987488282</v>
      </c>
      <c r="G133">
        <f>AVERAGE(C133:E133)</f>
        <v>0.07907607420544882</v>
      </c>
      <c r="H133">
        <f>STDEV(C133:E133)</f>
        <v>0.006158644922180465</v>
      </c>
      <c r="I133">
        <f>(B133*B4+C133*C4+D133*D4+E133*E4+F133*F4)/SUM(B4:F4)</f>
        <v>0.07507886514295248</v>
      </c>
    </row>
    <row r="134" spans="1:9" ht="12.75">
      <c r="A134" t="s">
        <v>93</v>
      </c>
      <c r="B134">
        <f>B94*10000/B62</f>
        <v>0.011103833470458452</v>
      </c>
      <c r="C134">
        <f>C94*10000/C62</f>
        <v>0.008569066204065903</v>
      </c>
      <c r="D134">
        <f>D94*10000/D62</f>
        <v>0.014288191616372466</v>
      </c>
      <c r="E134">
        <f>E94*10000/E62</f>
        <v>0.00581154125273947</v>
      </c>
      <c r="F134">
        <f>F94*10000/F62</f>
        <v>-0.025854285271302582</v>
      </c>
      <c r="G134">
        <f>AVERAGE(C134:E134)</f>
        <v>0.009556266357725947</v>
      </c>
      <c r="H134">
        <f>STDEV(C134:E134)</f>
        <v>0.004323693265526552</v>
      </c>
      <c r="I134">
        <f>(B134*B4+C134*C4+D134*D4+E134*E4+F134*F4)/SUM(B4:F4)</f>
        <v>0.005043298749536144</v>
      </c>
    </row>
    <row r="135" spans="1:9" ht="12.75">
      <c r="A135" t="s">
        <v>94</v>
      </c>
      <c r="B135">
        <f>B95*10000/B62</f>
        <v>0.013602507359352463</v>
      </c>
      <c r="C135">
        <f>C95*10000/C62</f>
        <v>0.005992897370814915</v>
      </c>
      <c r="D135">
        <f>D95*10000/D62</f>
        <v>0.006516716338437408</v>
      </c>
      <c r="E135">
        <f>E95*10000/E62</f>
        <v>0.008189767341665806</v>
      </c>
      <c r="F135">
        <f>F95*10000/F62</f>
        <v>0.006747529129982441</v>
      </c>
      <c r="G135">
        <f>AVERAGE(C135:E135)</f>
        <v>0.0068997936836393756</v>
      </c>
      <c r="H135">
        <f>STDEV(C135:E135)</f>
        <v>0.0011474408945613968</v>
      </c>
      <c r="I135">
        <f>(B135*B4+C135*C4+D135*D4+E135*E4+F135*F4)/SUM(B4:F4)</f>
        <v>0.007848137523257324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2005-09-19T06:45:55Z</cp:lastPrinted>
  <dcterms:created xsi:type="dcterms:W3CDTF">2005-09-19T06:45:55Z</dcterms:created>
  <dcterms:modified xsi:type="dcterms:W3CDTF">2005-09-26T09:26:44Z</dcterms:modified>
  <cp:category/>
  <cp:version/>
  <cp:contentType/>
  <cp:contentStatus/>
</cp:coreProperties>
</file>