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<sst xmlns="http://schemas.openxmlformats.org/spreadsheetml/2006/main" count="204" uniqueCount="98">
  <si>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20/09/2005       11:52:26</t>
  </si>
  <si>
    <t>LISSNER</t>
  </si>
  <si>
    <t>HCMQAP680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</si>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</sst>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6754938"/>
        <c:axId val="18141259"/>
      </c:lineChart>
      <c:catAx>
        <c:axId val="467549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41259"/>
        <c:crosses val="autoZero"/>
        <c:auto val="1"/>
        <c:lblOffset val="100"/>
        <c:noMultiLvlLbl val="0"/>
      </c:catAx>
      <c:valAx>
        <c:axId val="18141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75493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-0.002255</v>
      </c>
      <c r="C4" s="12">
        <v>-0.003757</v>
      </c>
      <c r="D4" s="12">
        <v>-0.003755</v>
      </c>
      <c r="E4" s="12">
        <v>-0.003756</v>
      </c>
      <c r="F4" s="24">
        <v>-0.002087</v>
      </c>
      <c r="G4" s="34">
        <v>-0.011706</v>
      </c>
    </row>
    <row r="5" spans="1:7" ht="12.75" thickBot="1">
      <c r="A5" s="44" t="s">
        <v>13</v>
      </c>
      <c r="B5" s="45">
        <v>1.333888</v>
      </c>
      <c r="C5" s="46">
        <v>-0.507117</v>
      </c>
      <c r="D5" s="46">
        <v>0.440277</v>
      </c>
      <c r="E5" s="46">
        <v>0.378666</v>
      </c>
      <c r="F5" s="47">
        <v>-2.052727</v>
      </c>
      <c r="G5" s="48">
        <v>3.563411</v>
      </c>
    </row>
    <row r="6" spans="1:7" ht="12.75" thickTop="1">
      <c r="A6" s="6" t="s">
        <v>14</v>
      </c>
      <c r="B6" s="39">
        <v>71.75674</v>
      </c>
      <c r="C6" s="40">
        <v>-66.28593</v>
      </c>
      <c r="D6" s="40">
        <v>60.97207</v>
      </c>
      <c r="E6" s="40">
        <v>-118.4911</v>
      </c>
      <c r="F6" s="41">
        <v>145.3716</v>
      </c>
      <c r="G6" s="42">
        <v>0.004559144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-0.5453396</v>
      </c>
      <c r="C8" s="13">
        <v>-1.330103</v>
      </c>
      <c r="D8" s="13">
        <v>-1.230471</v>
      </c>
      <c r="E8" s="13">
        <v>-1.025734</v>
      </c>
      <c r="F8" s="25">
        <v>-4.3326</v>
      </c>
      <c r="G8" s="35">
        <v>-1.520894</v>
      </c>
    </row>
    <row r="9" spans="1:7" ht="12">
      <c r="A9" s="20" t="s">
        <v>17</v>
      </c>
      <c r="B9" s="29">
        <v>0.5013788</v>
      </c>
      <c r="C9" s="13">
        <v>-0.01914818</v>
      </c>
      <c r="D9" s="13">
        <v>-0.1776634</v>
      </c>
      <c r="E9" s="13">
        <v>0.6149864</v>
      </c>
      <c r="F9" s="25">
        <v>-2.410213</v>
      </c>
      <c r="G9" s="35">
        <v>-0.1491996</v>
      </c>
    </row>
    <row r="10" spans="1:7" ht="12">
      <c r="A10" s="20" t="s">
        <v>18</v>
      </c>
      <c r="B10" s="29">
        <v>-0.2820229</v>
      </c>
      <c r="C10" s="13">
        <v>0.1089258</v>
      </c>
      <c r="D10" s="13">
        <v>0.03611108</v>
      </c>
      <c r="E10" s="13">
        <v>0.5844546</v>
      </c>
      <c r="F10" s="25">
        <v>1.055248</v>
      </c>
      <c r="G10" s="35">
        <v>0.2758436</v>
      </c>
    </row>
    <row r="11" spans="1:7" ht="12">
      <c r="A11" s="21" t="s">
        <v>19</v>
      </c>
      <c r="B11" s="31">
        <v>2.095702</v>
      </c>
      <c r="C11" s="15">
        <v>0.7631282</v>
      </c>
      <c r="D11" s="15">
        <v>1.462141</v>
      </c>
      <c r="E11" s="15">
        <v>0.8068836</v>
      </c>
      <c r="F11" s="27">
        <v>11.81349</v>
      </c>
      <c r="G11" s="37">
        <v>2.611581</v>
      </c>
    </row>
    <row r="12" spans="1:7" ht="12">
      <c r="A12" s="20" t="s">
        <v>20</v>
      </c>
      <c r="B12" s="29">
        <v>0.04503317</v>
      </c>
      <c r="C12" s="13">
        <v>-0.1889179</v>
      </c>
      <c r="D12" s="13">
        <v>-0.1777705</v>
      </c>
      <c r="E12" s="13">
        <v>0.193009</v>
      </c>
      <c r="F12" s="25">
        <v>-0.6465481</v>
      </c>
      <c r="G12" s="35">
        <v>-0.121709</v>
      </c>
    </row>
    <row r="13" spans="1:7" ht="12">
      <c r="A13" s="20" t="s">
        <v>21</v>
      </c>
      <c r="B13" s="29">
        <v>0.1538148</v>
      </c>
      <c r="C13" s="13">
        <v>-0.1288849</v>
      </c>
      <c r="D13" s="13">
        <v>-0.05010042</v>
      </c>
      <c r="E13" s="13">
        <v>-0.1651035</v>
      </c>
      <c r="F13" s="25">
        <v>-0.175387</v>
      </c>
      <c r="G13" s="35">
        <v>-0.08404054</v>
      </c>
    </row>
    <row r="14" spans="1:7" ht="12">
      <c r="A14" s="20" t="s">
        <v>22</v>
      </c>
      <c r="B14" s="29">
        <v>-0.08156702</v>
      </c>
      <c r="C14" s="13">
        <v>0.05327415</v>
      </c>
      <c r="D14" s="13">
        <v>0.01796024</v>
      </c>
      <c r="E14" s="13">
        <v>0.1245898</v>
      </c>
      <c r="F14" s="25">
        <v>-0.03358979</v>
      </c>
      <c r="G14" s="35">
        <v>0.03084403</v>
      </c>
    </row>
    <row r="15" spans="1:7" ht="12">
      <c r="A15" s="21" t="s">
        <v>23</v>
      </c>
      <c r="B15" s="31">
        <v>-0.4687903</v>
      </c>
      <c r="C15" s="15">
        <v>-0.1986179</v>
      </c>
      <c r="D15" s="15">
        <v>-0.1253803</v>
      </c>
      <c r="E15" s="15">
        <v>-0.187507</v>
      </c>
      <c r="F15" s="27">
        <v>-0.4918074</v>
      </c>
      <c r="G15" s="37">
        <v>-0.2565566</v>
      </c>
    </row>
    <row r="16" spans="1:7" ht="12">
      <c r="A16" s="20" t="s">
        <v>24</v>
      </c>
      <c r="B16" s="29">
        <v>-0.0007920398</v>
      </c>
      <c r="C16" s="13">
        <v>-0.04384813</v>
      </c>
      <c r="D16" s="13">
        <v>-0.03985117</v>
      </c>
      <c r="E16" s="13">
        <v>-0.008139516</v>
      </c>
      <c r="F16" s="25">
        <v>-0.0392926</v>
      </c>
      <c r="G16" s="35">
        <v>-0.02746505</v>
      </c>
    </row>
    <row r="17" spans="1:7" ht="12">
      <c r="A17" s="20" t="s">
        <v>25</v>
      </c>
      <c r="B17" s="29">
        <v>-0.01748824</v>
      </c>
      <c r="C17" s="13">
        <v>-0.01810451</v>
      </c>
      <c r="D17" s="13">
        <v>-0.02166008</v>
      </c>
      <c r="E17" s="13">
        <v>-0.02267257</v>
      </c>
      <c r="F17" s="25">
        <v>-0.03020151</v>
      </c>
      <c r="G17" s="35">
        <v>-0.02159182</v>
      </c>
    </row>
    <row r="18" spans="1:7" ht="12">
      <c r="A18" s="20" t="s">
        <v>26</v>
      </c>
      <c r="B18" s="29">
        <v>-0.007894004</v>
      </c>
      <c r="C18" s="13">
        <v>0.03363421</v>
      </c>
      <c r="D18" s="13">
        <v>0.01256042</v>
      </c>
      <c r="E18" s="13">
        <v>0.04543467</v>
      </c>
      <c r="F18" s="25">
        <v>-0.03113762</v>
      </c>
      <c r="G18" s="35">
        <v>0.01673984</v>
      </c>
    </row>
    <row r="19" spans="1:7" ht="12">
      <c r="A19" s="21" t="s">
        <v>27</v>
      </c>
      <c r="B19" s="31">
        <v>-0.2116232</v>
      </c>
      <c r="C19" s="15">
        <v>-0.1864659</v>
      </c>
      <c r="D19" s="15">
        <v>-0.1948532</v>
      </c>
      <c r="E19" s="15">
        <v>-0.1887415</v>
      </c>
      <c r="F19" s="27">
        <v>-0.1405412</v>
      </c>
      <c r="G19" s="37">
        <v>-0.186526</v>
      </c>
    </row>
    <row r="20" spans="1:7" ht="12.75" thickBot="1">
      <c r="A20" s="44" t="s">
        <v>28</v>
      </c>
      <c r="B20" s="45">
        <v>0.004939308</v>
      </c>
      <c r="C20" s="46">
        <v>-0.001396216</v>
      </c>
      <c r="D20" s="46">
        <v>-0.0004779482</v>
      </c>
      <c r="E20" s="46">
        <v>-0.006161221</v>
      </c>
      <c r="F20" s="47">
        <v>-0.001085651</v>
      </c>
      <c r="G20" s="48">
        <v>-0.001364966</v>
      </c>
    </row>
    <row r="21" spans="1:7" ht="12.75" thickTop="1">
      <c r="A21" s="6" t="s">
        <v>29</v>
      </c>
      <c r="B21" s="39">
        <v>-50.88805</v>
      </c>
      <c r="C21" s="40">
        <v>37.66077</v>
      </c>
      <c r="D21" s="40">
        <v>-35.77131</v>
      </c>
      <c r="E21" s="40">
        <v>-1.060998</v>
      </c>
      <c r="F21" s="41">
        <v>53.51532</v>
      </c>
      <c r="G21" s="43">
        <v>0.006142888</v>
      </c>
    </row>
    <row r="22" spans="1:7" ht="12">
      <c r="A22" s="20" t="s">
        <v>30</v>
      </c>
      <c r="B22" s="29">
        <v>26.67782</v>
      </c>
      <c r="C22" s="13">
        <v>-10.14234</v>
      </c>
      <c r="D22" s="13">
        <v>8.805542</v>
      </c>
      <c r="E22" s="13">
        <v>7.57333</v>
      </c>
      <c r="F22" s="25">
        <v>-41.05478</v>
      </c>
      <c r="G22" s="36">
        <v>0</v>
      </c>
    </row>
    <row r="23" spans="1:7" ht="12">
      <c r="A23" s="20" t="s">
        <v>31</v>
      </c>
      <c r="B23" s="29">
        <v>0.5676278</v>
      </c>
      <c r="C23" s="13">
        <v>-1.597335</v>
      </c>
      <c r="D23" s="13">
        <v>-1.38515</v>
      </c>
      <c r="E23" s="13">
        <v>-2.932937</v>
      </c>
      <c r="F23" s="25">
        <v>3.254817</v>
      </c>
      <c r="G23" s="35">
        <v>-0.9062541</v>
      </c>
    </row>
    <row r="24" spans="1:7" ht="12">
      <c r="A24" s="20" t="s">
        <v>32</v>
      </c>
      <c r="B24" s="29">
        <v>2.795657</v>
      </c>
      <c r="C24" s="13">
        <v>1.557061</v>
      </c>
      <c r="D24" s="13">
        <v>1.985606</v>
      </c>
      <c r="E24" s="13">
        <v>1.5779</v>
      </c>
      <c r="F24" s="25">
        <v>1.377241</v>
      </c>
      <c r="G24" s="35">
        <v>1.820062</v>
      </c>
    </row>
    <row r="25" spans="1:7" ht="12">
      <c r="A25" s="20" t="s">
        <v>33</v>
      </c>
      <c r="B25" s="29">
        <v>0.1211827</v>
      </c>
      <c r="C25" s="13">
        <v>0.3022986</v>
      </c>
      <c r="D25" s="13">
        <v>0.5430937</v>
      </c>
      <c r="E25" s="13">
        <v>0.7497526</v>
      </c>
      <c r="F25" s="25">
        <v>-1.284797</v>
      </c>
      <c r="G25" s="35">
        <v>0.2295599</v>
      </c>
    </row>
    <row r="26" spans="1:7" ht="12">
      <c r="A26" s="21" t="s">
        <v>34</v>
      </c>
      <c r="B26" s="31">
        <v>-0.5957038</v>
      </c>
      <c r="C26" s="15">
        <v>-0.2906171</v>
      </c>
      <c r="D26" s="15">
        <v>-0.4009142</v>
      </c>
      <c r="E26" s="15">
        <v>-0.2120923</v>
      </c>
      <c r="F26" s="27">
        <v>1.056275</v>
      </c>
      <c r="G26" s="37">
        <v>-0.16217</v>
      </c>
    </row>
    <row r="27" spans="1:7" ht="12">
      <c r="A27" s="20" t="s">
        <v>35</v>
      </c>
      <c r="B27" s="29">
        <v>-0.2288065</v>
      </c>
      <c r="C27" s="13">
        <v>-0.4690589</v>
      </c>
      <c r="D27" s="13">
        <v>-0.3370198</v>
      </c>
      <c r="E27" s="13">
        <v>-0.3558123</v>
      </c>
      <c r="F27" s="25">
        <v>0.3186813</v>
      </c>
      <c r="G27" s="35">
        <v>-0.2700369</v>
      </c>
    </row>
    <row r="28" spans="1:7" ht="12">
      <c r="A28" s="20" t="s">
        <v>36</v>
      </c>
      <c r="B28" s="29">
        <v>0.3940122</v>
      </c>
      <c r="C28" s="13">
        <v>0.4755651</v>
      </c>
      <c r="D28" s="13">
        <v>0.3882151</v>
      </c>
      <c r="E28" s="13">
        <v>0.2992039</v>
      </c>
      <c r="F28" s="25">
        <v>0.04342757</v>
      </c>
      <c r="G28" s="35">
        <v>0.3425628</v>
      </c>
    </row>
    <row r="29" spans="1:7" ht="12">
      <c r="A29" s="20" t="s">
        <v>37</v>
      </c>
      <c r="B29" s="29">
        <v>0.1301683</v>
      </c>
      <c r="C29" s="13">
        <v>-0.02961242</v>
      </c>
      <c r="D29" s="13">
        <v>0.01585812</v>
      </c>
      <c r="E29" s="13">
        <v>0.08679784</v>
      </c>
      <c r="F29" s="25">
        <v>-0.1154477</v>
      </c>
      <c r="G29" s="35">
        <v>0.02094534</v>
      </c>
    </row>
    <row r="30" spans="1:7" ht="12">
      <c r="A30" s="21" t="s">
        <v>38</v>
      </c>
      <c r="B30" s="31">
        <v>0.02433761</v>
      </c>
      <c r="C30" s="15">
        <v>-0.1296823</v>
      </c>
      <c r="D30" s="15">
        <v>-0.03114709</v>
      </c>
      <c r="E30" s="15">
        <v>0.1668764</v>
      </c>
      <c r="F30" s="27">
        <v>0.4444575</v>
      </c>
      <c r="G30" s="37">
        <v>0.06436146</v>
      </c>
    </row>
    <row r="31" spans="1:7" ht="12">
      <c r="A31" s="20" t="s">
        <v>39</v>
      </c>
      <c r="B31" s="29">
        <v>-0.02242773</v>
      </c>
      <c r="C31" s="13">
        <v>-0.05906633</v>
      </c>
      <c r="D31" s="13">
        <v>-0.02147985</v>
      </c>
      <c r="E31" s="13">
        <v>0.03370489</v>
      </c>
      <c r="F31" s="25">
        <v>0.04188931</v>
      </c>
      <c r="G31" s="35">
        <v>-0.008916115</v>
      </c>
    </row>
    <row r="32" spans="1:7" ht="12">
      <c r="A32" s="20" t="s">
        <v>40</v>
      </c>
      <c r="B32" s="29">
        <v>0.05919058</v>
      </c>
      <c r="C32" s="13">
        <v>0.08499031</v>
      </c>
      <c r="D32" s="13">
        <v>0.06007151</v>
      </c>
      <c r="E32" s="13">
        <v>0.06434263</v>
      </c>
      <c r="F32" s="25">
        <v>-0.001943878</v>
      </c>
      <c r="G32" s="35">
        <v>0.05867724</v>
      </c>
    </row>
    <row r="33" spans="1:7" ht="12">
      <c r="A33" s="20" t="s">
        <v>41</v>
      </c>
      <c r="B33" s="29">
        <v>0.08949598</v>
      </c>
      <c r="C33" s="13">
        <v>0.05307033</v>
      </c>
      <c r="D33" s="13">
        <v>0.07549517</v>
      </c>
      <c r="E33" s="13">
        <v>0.0674028</v>
      </c>
      <c r="F33" s="25">
        <v>0.03195701</v>
      </c>
      <c r="G33" s="35">
        <v>0.06435468</v>
      </c>
    </row>
    <row r="34" spans="1:7" ht="12">
      <c r="A34" s="21" t="s">
        <v>42</v>
      </c>
      <c r="B34" s="31">
        <v>-0.004262516</v>
      </c>
      <c r="C34" s="15">
        <v>-0.004380989</v>
      </c>
      <c r="D34" s="15">
        <v>-0.00469616</v>
      </c>
      <c r="E34" s="15">
        <v>0.01298326</v>
      </c>
      <c r="F34" s="27">
        <v>-0.01049568</v>
      </c>
      <c r="G34" s="37">
        <v>-0.001096811</v>
      </c>
    </row>
    <row r="35" spans="1:7" ht="12.75" thickBot="1">
      <c r="A35" s="22" t="s">
        <v>43</v>
      </c>
      <c r="B35" s="32">
        <v>-4.063402E-05</v>
      </c>
      <c r="C35" s="16">
        <v>-0.001636838</v>
      </c>
      <c r="D35" s="16">
        <v>0.0003752785</v>
      </c>
      <c r="E35" s="16">
        <v>0.002908529</v>
      </c>
      <c r="F35" s="28">
        <v>-0.005199306</v>
      </c>
      <c r="G35" s="38">
        <v>-0.0003049422</v>
      </c>
    </row>
    <row r="36" spans="1:7" ht="12">
      <c r="A36" s="4" t="s">
        <v>44</v>
      </c>
      <c r="B36" s="3">
        <v>22.71118</v>
      </c>
      <c r="C36" s="3">
        <v>22.71423</v>
      </c>
      <c r="D36" s="3">
        <v>22.72339</v>
      </c>
      <c r="E36" s="3">
        <v>22.72644</v>
      </c>
      <c r="F36" s="3">
        <v>22.73865</v>
      </c>
      <c r="G36" s="3"/>
    </row>
    <row r="37" spans="1:6" ht="12">
      <c r="A37" s="4" t="s">
        <v>45</v>
      </c>
      <c r="B37" s="2">
        <v>-0.1220703</v>
      </c>
      <c r="C37" s="2">
        <v>-0.0005086263</v>
      </c>
      <c r="D37" s="2">
        <v>0.02644857</v>
      </c>
      <c r="E37" s="2">
        <v>0.04781087</v>
      </c>
      <c r="F37" s="2">
        <v>0.06663005</v>
      </c>
    </row>
    <row r="38" spans="1:7" ht="12">
      <c r="A38" s="4" t="s">
        <v>53</v>
      </c>
      <c r="B38" s="2">
        <v>-0.0001217548</v>
      </c>
      <c r="C38" s="2">
        <v>0.0001127509</v>
      </c>
      <c r="D38" s="2">
        <v>-0.0001035989</v>
      </c>
      <c r="E38" s="2">
        <v>0.0002014361</v>
      </c>
      <c r="F38" s="2">
        <v>-0.000246754</v>
      </c>
      <c r="G38" s="2">
        <v>0.0001799761</v>
      </c>
    </row>
    <row r="39" spans="1:7" ht="12.75" thickBot="1">
      <c r="A39" s="4" t="s">
        <v>54</v>
      </c>
      <c r="B39" s="2">
        <v>8.683451E-05</v>
      </c>
      <c r="C39" s="2">
        <v>-6.390896E-05</v>
      </c>
      <c r="D39" s="2">
        <v>6.090245E-05</v>
      </c>
      <c r="E39" s="2">
        <v>0</v>
      </c>
      <c r="F39" s="2">
        <v>-9.198908E-05</v>
      </c>
      <c r="G39" s="2">
        <v>0.0007508639</v>
      </c>
    </row>
    <row r="40" spans="2:7" ht="12.75" thickBot="1">
      <c r="B40" s="7" t="s">
        <v>46</v>
      </c>
      <c r="C40" s="18">
        <v>-0.003756</v>
      </c>
      <c r="D40" s="17" t="s">
        <v>47</v>
      </c>
      <c r="E40" s="18">
        <v>3.116618</v>
      </c>
      <c r="F40" s="17" t="s">
        <v>48</v>
      </c>
      <c r="G40" s="8">
        <v>55.056308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0.002255</v>
      </c>
      <c r="C4">
        <v>0.003757</v>
      </c>
      <c r="D4">
        <v>0.003755</v>
      </c>
      <c r="E4">
        <v>0.003756</v>
      </c>
      <c r="F4">
        <v>0.002087</v>
      </c>
      <c r="G4">
        <v>0.011706</v>
      </c>
    </row>
    <row r="5" spans="1:7" ht="12.75">
      <c r="A5" t="s">
        <v>13</v>
      </c>
      <c r="B5">
        <v>1.333888</v>
      </c>
      <c r="C5">
        <v>-0.507117</v>
      </c>
      <c r="D5">
        <v>0.440277</v>
      </c>
      <c r="E5">
        <v>0.378666</v>
      </c>
      <c r="F5">
        <v>-2.052727</v>
      </c>
      <c r="G5">
        <v>3.563411</v>
      </c>
    </row>
    <row r="6" spans="1:7" ht="12.75">
      <c r="A6" t="s">
        <v>14</v>
      </c>
      <c r="B6" s="49">
        <v>71.75674</v>
      </c>
      <c r="C6" s="49">
        <v>-66.28593</v>
      </c>
      <c r="D6" s="49">
        <v>60.97207</v>
      </c>
      <c r="E6" s="49">
        <v>-118.4911</v>
      </c>
      <c r="F6" s="49">
        <v>145.3716</v>
      </c>
      <c r="G6" s="49">
        <v>0.004559144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-0.5453396</v>
      </c>
      <c r="C8" s="49">
        <v>-1.330103</v>
      </c>
      <c r="D8" s="49">
        <v>-1.230471</v>
      </c>
      <c r="E8" s="49">
        <v>-1.025734</v>
      </c>
      <c r="F8" s="49">
        <v>-4.3326</v>
      </c>
      <c r="G8" s="49">
        <v>-1.520894</v>
      </c>
    </row>
    <row r="9" spans="1:7" ht="12.75">
      <c r="A9" t="s">
        <v>17</v>
      </c>
      <c r="B9" s="49">
        <v>0.5013788</v>
      </c>
      <c r="C9" s="49">
        <v>-0.01914818</v>
      </c>
      <c r="D9" s="49">
        <v>-0.1776634</v>
      </c>
      <c r="E9" s="49">
        <v>0.6149864</v>
      </c>
      <c r="F9" s="49">
        <v>-2.410213</v>
      </c>
      <c r="G9" s="49">
        <v>-0.1491996</v>
      </c>
    </row>
    <row r="10" spans="1:7" ht="12.75">
      <c r="A10" t="s">
        <v>18</v>
      </c>
      <c r="B10" s="49">
        <v>-0.2820229</v>
      </c>
      <c r="C10" s="49">
        <v>0.1089258</v>
      </c>
      <c r="D10" s="49">
        <v>0.03611108</v>
      </c>
      <c r="E10" s="49">
        <v>0.5844546</v>
      </c>
      <c r="F10" s="49">
        <v>1.055248</v>
      </c>
      <c r="G10" s="49">
        <v>0.2758436</v>
      </c>
    </row>
    <row r="11" spans="1:7" ht="12.75">
      <c r="A11" t="s">
        <v>19</v>
      </c>
      <c r="B11" s="49">
        <v>2.095702</v>
      </c>
      <c r="C11" s="49">
        <v>0.7631282</v>
      </c>
      <c r="D11" s="49">
        <v>1.462141</v>
      </c>
      <c r="E11" s="49">
        <v>0.8068836</v>
      </c>
      <c r="F11" s="49">
        <v>11.81349</v>
      </c>
      <c r="G11" s="49">
        <v>2.611581</v>
      </c>
    </row>
    <row r="12" spans="1:7" ht="12.75">
      <c r="A12" t="s">
        <v>20</v>
      </c>
      <c r="B12" s="49">
        <v>0.04503317</v>
      </c>
      <c r="C12" s="49">
        <v>-0.1889179</v>
      </c>
      <c r="D12" s="49">
        <v>-0.1777705</v>
      </c>
      <c r="E12" s="49">
        <v>0.193009</v>
      </c>
      <c r="F12" s="49">
        <v>-0.6465481</v>
      </c>
      <c r="G12" s="49">
        <v>-0.121709</v>
      </c>
    </row>
    <row r="13" spans="1:7" ht="12.75">
      <c r="A13" t="s">
        <v>21</v>
      </c>
      <c r="B13" s="49">
        <v>0.1538148</v>
      </c>
      <c r="C13" s="49">
        <v>-0.1288849</v>
      </c>
      <c r="D13" s="49">
        <v>-0.05010042</v>
      </c>
      <c r="E13" s="49">
        <v>-0.1651035</v>
      </c>
      <c r="F13" s="49">
        <v>-0.175387</v>
      </c>
      <c r="G13" s="49">
        <v>-0.08404054</v>
      </c>
    </row>
    <row r="14" spans="1:7" ht="12.75">
      <c r="A14" t="s">
        <v>22</v>
      </c>
      <c r="B14" s="49">
        <v>-0.08156702</v>
      </c>
      <c r="C14" s="49">
        <v>0.05327415</v>
      </c>
      <c r="D14" s="49">
        <v>0.01796024</v>
      </c>
      <c r="E14" s="49">
        <v>0.1245898</v>
      </c>
      <c r="F14" s="49">
        <v>-0.03358979</v>
      </c>
      <c r="G14" s="49">
        <v>0.03084403</v>
      </c>
    </row>
    <row r="15" spans="1:7" ht="12.75">
      <c r="A15" t="s">
        <v>23</v>
      </c>
      <c r="B15" s="49">
        <v>-0.4687903</v>
      </c>
      <c r="C15" s="49">
        <v>-0.1986179</v>
      </c>
      <c r="D15" s="49">
        <v>-0.1253803</v>
      </c>
      <c r="E15" s="49">
        <v>-0.187507</v>
      </c>
      <c r="F15" s="49">
        <v>-0.4918074</v>
      </c>
      <c r="G15" s="49">
        <v>-0.2565566</v>
      </c>
    </row>
    <row r="16" spans="1:7" ht="12.75">
      <c r="A16" t="s">
        <v>24</v>
      </c>
      <c r="B16" s="49">
        <v>-0.0007920398</v>
      </c>
      <c r="C16" s="49">
        <v>-0.04384813</v>
      </c>
      <c r="D16" s="49">
        <v>-0.03985117</v>
      </c>
      <c r="E16" s="49">
        <v>-0.008139516</v>
      </c>
      <c r="F16" s="49">
        <v>-0.0392926</v>
      </c>
      <c r="G16" s="49">
        <v>-0.02746505</v>
      </c>
    </row>
    <row r="17" spans="1:7" ht="12.75">
      <c r="A17" t="s">
        <v>25</v>
      </c>
      <c r="B17" s="49">
        <v>-0.01748824</v>
      </c>
      <c r="C17" s="49">
        <v>-0.01810451</v>
      </c>
      <c r="D17" s="49">
        <v>-0.02166008</v>
      </c>
      <c r="E17" s="49">
        <v>-0.02267257</v>
      </c>
      <c r="F17" s="49">
        <v>-0.03020151</v>
      </c>
      <c r="G17" s="49">
        <v>-0.02159182</v>
      </c>
    </row>
    <row r="18" spans="1:7" ht="12.75">
      <c r="A18" t="s">
        <v>26</v>
      </c>
      <c r="B18" s="49">
        <v>-0.007894004</v>
      </c>
      <c r="C18" s="49">
        <v>0.03363421</v>
      </c>
      <c r="D18" s="49">
        <v>0.01256042</v>
      </c>
      <c r="E18" s="49">
        <v>0.04543467</v>
      </c>
      <c r="F18" s="49">
        <v>-0.03113762</v>
      </c>
      <c r="G18" s="49">
        <v>0.01673984</v>
      </c>
    </row>
    <row r="19" spans="1:7" ht="12.75">
      <c r="A19" t="s">
        <v>27</v>
      </c>
      <c r="B19" s="49">
        <v>-0.2116232</v>
      </c>
      <c r="C19" s="49">
        <v>-0.1864659</v>
      </c>
      <c r="D19" s="49">
        <v>-0.1948532</v>
      </c>
      <c r="E19" s="49">
        <v>-0.1887415</v>
      </c>
      <c r="F19" s="49">
        <v>-0.1405412</v>
      </c>
      <c r="G19" s="49">
        <v>-0.186526</v>
      </c>
    </row>
    <row r="20" spans="1:7" ht="12.75">
      <c r="A20" t="s">
        <v>28</v>
      </c>
      <c r="B20" s="49">
        <v>0.004939308</v>
      </c>
      <c r="C20" s="49">
        <v>-0.001396216</v>
      </c>
      <c r="D20" s="49">
        <v>-0.0004779482</v>
      </c>
      <c r="E20" s="49">
        <v>-0.006161221</v>
      </c>
      <c r="F20" s="49">
        <v>-0.001085651</v>
      </c>
      <c r="G20" s="49">
        <v>-0.001364966</v>
      </c>
    </row>
    <row r="21" spans="1:7" ht="12.75">
      <c r="A21" t="s">
        <v>29</v>
      </c>
      <c r="B21" s="49">
        <v>-50.88805</v>
      </c>
      <c r="C21" s="49">
        <v>37.66077</v>
      </c>
      <c r="D21" s="49">
        <v>-35.77131</v>
      </c>
      <c r="E21" s="49">
        <v>-1.060998</v>
      </c>
      <c r="F21" s="49">
        <v>53.51532</v>
      </c>
      <c r="G21" s="49">
        <v>0.006142888</v>
      </c>
    </row>
    <row r="22" spans="1:7" ht="12.75">
      <c r="A22" t="s">
        <v>30</v>
      </c>
      <c r="B22" s="49">
        <v>26.67782</v>
      </c>
      <c r="C22" s="49">
        <v>-10.14234</v>
      </c>
      <c r="D22" s="49">
        <v>8.805542</v>
      </c>
      <c r="E22" s="49">
        <v>7.57333</v>
      </c>
      <c r="F22" s="49">
        <v>-41.05478</v>
      </c>
      <c r="G22" s="49">
        <v>0</v>
      </c>
    </row>
    <row r="23" spans="1:7" ht="12.75">
      <c r="A23" t="s">
        <v>31</v>
      </c>
      <c r="B23" s="49">
        <v>0.5676278</v>
      </c>
      <c r="C23" s="49">
        <v>-1.597335</v>
      </c>
      <c r="D23" s="49">
        <v>-1.38515</v>
      </c>
      <c r="E23" s="49">
        <v>-2.932937</v>
      </c>
      <c r="F23" s="49">
        <v>3.254817</v>
      </c>
      <c r="G23" s="49">
        <v>-0.9062541</v>
      </c>
    </row>
    <row r="24" spans="1:7" ht="12.75">
      <c r="A24" t="s">
        <v>32</v>
      </c>
      <c r="B24" s="49">
        <v>2.795657</v>
      </c>
      <c r="C24" s="49">
        <v>1.557061</v>
      </c>
      <c r="D24" s="49">
        <v>1.985606</v>
      </c>
      <c r="E24" s="49">
        <v>1.5779</v>
      </c>
      <c r="F24" s="49">
        <v>1.377241</v>
      </c>
      <c r="G24" s="49">
        <v>1.820062</v>
      </c>
    </row>
    <row r="25" spans="1:7" ht="12.75">
      <c r="A25" t="s">
        <v>33</v>
      </c>
      <c r="B25" s="49">
        <v>0.1211827</v>
      </c>
      <c r="C25" s="49">
        <v>0.3022986</v>
      </c>
      <c r="D25" s="49">
        <v>0.5430937</v>
      </c>
      <c r="E25" s="49">
        <v>0.7497526</v>
      </c>
      <c r="F25" s="49">
        <v>-1.284797</v>
      </c>
      <c r="G25" s="49">
        <v>0.2295599</v>
      </c>
    </row>
    <row r="26" spans="1:7" ht="12.75">
      <c r="A26" t="s">
        <v>34</v>
      </c>
      <c r="B26" s="49">
        <v>-0.5957038</v>
      </c>
      <c r="C26" s="49">
        <v>-0.2906171</v>
      </c>
      <c r="D26" s="49">
        <v>-0.4009142</v>
      </c>
      <c r="E26" s="49">
        <v>-0.2120923</v>
      </c>
      <c r="F26" s="49">
        <v>1.056275</v>
      </c>
      <c r="G26" s="49">
        <v>-0.16217</v>
      </c>
    </row>
    <row r="27" spans="1:7" ht="12.75">
      <c r="A27" t="s">
        <v>35</v>
      </c>
      <c r="B27" s="49">
        <v>-0.2288065</v>
      </c>
      <c r="C27" s="49">
        <v>-0.4690589</v>
      </c>
      <c r="D27" s="49">
        <v>-0.3370198</v>
      </c>
      <c r="E27" s="49">
        <v>-0.3558123</v>
      </c>
      <c r="F27" s="49">
        <v>0.3186813</v>
      </c>
      <c r="G27" s="49">
        <v>-0.2700369</v>
      </c>
    </row>
    <row r="28" spans="1:7" ht="12.75">
      <c r="A28" t="s">
        <v>36</v>
      </c>
      <c r="B28" s="49">
        <v>0.3940122</v>
      </c>
      <c r="C28" s="49">
        <v>0.4755651</v>
      </c>
      <c r="D28" s="49">
        <v>0.3882151</v>
      </c>
      <c r="E28" s="49">
        <v>0.2992039</v>
      </c>
      <c r="F28" s="49">
        <v>0.04342757</v>
      </c>
      <c r="G28" s="49">
        <v>0.3425628</v>
      </c>
    </row>
    <row r="29" spans="1:7" ht="12.75">
      <c r="A29" t="s">
        <v>37</v>
      </c>
      <c r="B29" s="49">
        <v>0.1301683</v>
      </c>
      <c r="C29" s="49">
        <v>-0.02961242</v>
      </c>
      <c r="D29" s="49">
        <v>0.01585812</v>
      </c>
      <c r="E29" s="49">
        <v>0.08679784</v>
      </c>
      <c r="F29" s="49">
        <v>-0.1154477</v>
      </c>
      <c r="G29" s="49">
        <v>0.02094534</v>
      </c>
    </row>
    <row r="30" spans="1:7" ht="12.75">
      <c r="A30" t="s">
        <v>38</v>
      </c>
      <c r="B30" s="49">
        <v>0.02433761</v>
      </c>
      <c r="C30" s="49">
        <v>-0.1296823</v>
      </c>
      <c r="D30" s="49">
        <v>-0.03114709</v>
      </c>
      <c r="E30" s="49">
        <v>0.1668764</v>
      </c>
      <c r="F30" s="49">
        <v>0.4444575</v>
      </c>
      <c r="G30" s="49">
        <v>0.06436146</v>
      </c>
    </row>
    <row r="31" spans="1:7" ht="12.75">
      <c r="A31" t="s">
        <v>39</v>
      </c>
      <c r="B31" s="49">
        <v>-0.02242773</v>
      </c>
      <c r="C31" s="49">
        <v>-0.05906633</v>
      </c>
      <c r="D31" s="49">
        <v>-0.02147985</v>
      </c>
      <c r="E31" s="49">
        <v>0.03370489</v>
      </c>
      <c r="F31" s="49">
        <v>0.04188931</v>
      </c>
      <c r="G31" s="49">
        <v>-0.008916115</v>
      </c>
    </row>
    <row r="32" spans="1:7" ht="12.75">
      <c r="A32" t="s">
        <v>40</v>
      </c>
      <c r="B32" s="49">
        <v>0.05919058</v>
      </c>
      <c r="C32" s="49">
        <v>0.08499031</v>
      </c>
      <c r="D32" s="49">
        <v>0.06007151</v>
      </c>
      <c r="E32" s="49">
        <v>0.06434263</v>
      </c>
      <c r="F32" s="49">
        <v>-0.001943878</v>
      </c>
      <c r="G32" s="49">
        <v>0.05867724</v>
      </c>
    </row>
    <row r="33" spans="1:7" ht="12.75">
      <c r="A33" t="s">
        <v>41</v>
      </c>
      <c r="B33" s="49">
        <v>0.08949598</v>
      </c>
      <c r="C33" s="49">
        <v>0.05307033</v>
      </c>
      <c r="D33" s="49">
        <v>0.07549517</v>
      </c>
      <c r="E33" s="49">
        <v>0.0674028</v>
      </c>
      <c r="F33" s="49">
        <v>0.03195701</v>
      </c>
      <c r="G33" s="49">
        <v>0.06435468</v>
      </c>
    </row>
    <row r="34" spans="1:7" ht="12.75">
      <c r="A34" t="s">
        <v>42</v>
      </c>
      <c r="B34" s="49">
        <v>-0.004262516</v>
      </c>
      <c r="C34" s="49">
        <v>-0.004380989</v>
      </c>
      <c r="D34" s="49">
        <v>-0.00469616</v>
      </c>
      <c r="E34" s="49">
        <v>0.01298326</v>
      </c>
      <c r="F34" s="49">
        <v>-0.01049568</v>
      </c>
      <c r="G34" s="49">
        <v>-0.001096811</v>
      </c>
    </row>
    <row r="35" spans="1:7" ht="12.75">
      <c r="A35" t="s">
        <v>43</v>
      </c>
      <c r="B35" s="49">
        <v>-4.063402E-05</v>
      </c>
      <c r="C35" s="49">
        <v>-0.001636838</v>
      </c>
      <c r="D35" s="49">
        <v>0.0003752785</v>
      </c>
      <c r="E35" s="49">
        <v>0.002908529</v>
      </c>
      <c r="F35" s="49">
        <v>-0.005199306</v>
      </c>
      <c r="G35" s="49">
        <v>-0.0003049422</v>
      </c>
    </row>
    <row r="36" spans="1:6" ht="12.75">
      <c r="A36" t="s">
        <v>44</v>
      </c>
      <c r="B36" s="49">
        <v>22.71118</v>
      </c>
      <c r="C36" s="49">
        <v>22.71423</v>
      </c>
      <c r="D36" s="49">
        <v>22.72339</v>
      </c>
      <c r="E36" s="49">
        <v>22.72644</v>
      </c>
      <c r="F36" s="49">
        <v>22.73865</v>
      </c>
    </row>
    <row r="37" spans="1:6" ht="12.75">
      <c r="A37" t="s">
        <v>45</v>
      </c>
      <c r="B37" s="49">
        <v>-0.1220703</v>
      </c>
      <c r="C37" s="49">
        <v>-0.0005086263</v>
      </c>
      <c r="D37" s="49">
        <v>0.02644857</v>
      </c>
      <c r="E37" s="49">
        <v>0.04781087</v>
      </c>
      <c r="F37" s="49">
        <v>0.06663005</v>
      </c>
    </row>
    <row r="38" spans="1:7" ht="12.75">
      <c r="A38" t="s">
        <v>55</v>
      </c>
      <c r="B38" s="49">
        <v>-0.0001217548</v>
      </c>
      <c r="C38" s="49">
        <v>0.0001127509</v>
      </c>
      <c r="D38" s="49">
        <v>-0.0001035989</v>
      </c>
      <c r="E38" s="49">
        <v>0.0002014361</v>
      </c>
      <c r="F38" s="49">
        <v>-0.000246754</v>
      </c>
      <c r="G38" s="49">
        <v>0.0001799761</v>
      </c>
    </row>
    <row r="39" spans="1:7" ht="12.75">
      <c r="A39" t="s">
        <v>56</v>
      </c>
      <c r="B39" s="49">
        <v>8.683451E-05</v>
      </c>
      <c r="C39" s="49">
        <v>-6.390896E-05</v>
      </c>
      <c r="D39" s="49">
        <v>6.090245E-05</v>
      </c>
      <c r="E39" s="49">
        <v>0</v>
      </c>
      <c r="F39" s="49">
        <v>-9.198908E-05</v>
      </c>
      <c r="G39" s="49">
        <v>0.0007508639</v>
      </c>
    </row>
    <row r="40" spans="2:7" ht="12.75">
      <c r="B40" t="s">
        <v>46</v>
      </c>
      <c r="C40">
        <v>-0.003756</v>
      </c>
      <c r="D40" t="s">
        <v>47</v>
      </c>
      <c r="E40">
        <v>3.116618</v>
      </c>
      <c r="F40" t="s">
        <v>48</v>
      </c>
      <c r="G40">
        <v>55.056308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-0.00012175480248319944</v>
      </c>
      <c r="C50">
        <f>-0.017/(C7*C7+C22*C22)*(C21*C22+C6*C7)</f>
        <v>0.00011275089963324396</v>
      </c>
      <c r="D50">
        <f>-0.017/(D7*D7+D22*D22)*(D21*D22+D6*D7)</f>
        <v>-0.0001035988910905954</v>
      </c>
      <c r="E50">
        <f>-0.017/(E7*E7+E22*E22)*(E21*E22+E6*E7)</f>
        <v>0.00020143612046461098</v>
      </c>
      <c r="F50">
        <f>-0.017/(F7*F7+F22*F22)*(F21*F22+F6*F7)</f>
        <v>-0.00024675406082557013</v>
      </c>
      <c r="G50">
        <f>(B50*B$4+C50*C$4+D50*D$4+E50*E$4+F50*F$4)/SUM(B$4:F$4)</f>
        <v>1.0586532987899698E-07</v>
      </c>
    </row>
    <row r="51" spans="1:7" ht="12.75">
      <c r="A51" t="s">
        <v>59</v>
      </c>
      <c r="B51">
        <f>-0.017/(B7*B7+B22*B22)*(B21*B7-B6*B22)</f>
        <v>8.683450027047826E-05</v>
      </c>
      <c r="C51">
        <f>-0.017/(C7*C7+C22*C22)*(C21*C7-C6*C22)</f>
        <v>-6.390895320406138E-05</v>
      </c>
      <c r="D51">
        <f>-0.017/(D7*D7+D22*D22)*(D21*D7-D6*D22)</f>
        <v>6.0902451438665164E-05</v>
      </c>
      <c r="E51">
        <f>-0.017/(E7*E7+E22*E22)*(E21*E7-E6*E22)</f>
        <v>1.651142378580175E-06</v>
      </c>
      <c r="F51">
        <f>-0.017/(F7*F7+F22*F22)*(F21*F7-F6*F22)</f>
        <v>-9.198908736813005E-05</v>
      </c>
      <c r="G51">
        <f>(B51*B$4+C51*C$4+D51*D$4+E51*E$4+F51*F$4)/SUM(B$4:F$4)</f>
        <v>-8.872315751971127E-08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10000.002012710462</v>
      </c>
      <c r="C62">
        <f>C7+(2/0.017)*(C8*C50-C23*C51)</f>
        <v>9999.970346550868</v>
      </c>
      <c r="D62">
        <f>D7+(2/0.017)*(D8*D50-D23*D51)</f>
        <v>10000.02492170138</v>
      </c>
      <c r="E62">
        <f>E7+(2/0.017)*(E8*E50-E23*E51)</f>
        <v>9999.976261508116</v>
      </c>
      <c r="F62">
        <f>F7+(2/0.017)*(F8*F50-F23*F51)</f>
        <v>10000.160999328155</v>
      </c>
    </row>
    <row r="63" spans="1:6" ht="12.75">
      <c r="A63" t="s">
        <v>67</v>
      </c>
      <c r="B63">
        <f>B8+(3/0.017)*(B9*B50-B24*B51)</f>
        <v>-0.5989522038739873</v>
      </c>
      <c r="C63">
        <f>C8+(3/0.017)*(C9*C50-C24*C51)</f>
        <v>-1.3129233828123184</v>
      </c>
      <c r="D63">
        <f>D8+(3/0.017)*(D9*D50-D24*D51)</f>
        <v>-1.2485632132524596</v>
      </c>
      <c r="E63">
        <f>E8+(3/0.017)*(E9*E50-E24*E51)</f>
        <v>-1.0043325052361172</v>
      </c>
      <c r="F63">
        <f>F8+(3/0.017)*(F9*F50-F24*F51)</f>
        <v>-4.205290413903432</v>
      </c>
    </row>
    <row r="64" spans="1:6" ht="12.75">
      <c r="A64" t="s">
        <v>68</v>
      </c>
      <c r="B64">
        <f>B9+(4/0.017)*(B10*B50-B25*B51)</f>
        <v>0.5069822831268969</v>
      </c>
      <c r="C64">
        <f>C9+(4/0.017)*(C10*C50-C25*C51)</f>
        <v>-0.011712634347217867</v>
      </c>
      <c r="D64">
        <f>D9+(4/0.017)*(D10*D50-D25*D51)</f>
        <v>-0.18632617777293617</v>
      </c>
      <c r="E64">
        <f>E9+(4/0.017)*(E10*E50-E25*E51)</f>
        <v>0.6423963573930319</v>
      </c>
      <c r="F64">
        <f>F9+(4/0.017)*(F10*F50-F25*F51)</f>
        <v>-2.4992892429791467</v>
      </c>
    </row>
    <row r="65" spans="1:6" ht="12.75">
      <c r="A65" t="s">
        <v>69</v>
      </c>
      <c r="B65">
        <f>B10+(5/0.017)*(B11*B50-B26*B51)</f>
        <v>-0.34185647096806504</v>
      </c>
      <c r="C65">
        <f>C10+(5/0.017)*(C11*C50-C26*C51)</f>
        <v>0.12877002248273473</v>
      </c>
      <c r="D65">
        <f>D10+(5/0.017)*(D11*D50-D26*D51)</f>
        <v>-0.0012593695945655736</v>
      </c>
      <c r="E65">
        <f>E10+(5/0.017)*(E11*E50-E26*E51)</f>
        <v>0.6323621578338882</v>
      </c>
      <c r="F65">
        <f>F10+(5/0.017)*(F11*F50-F26*F51)</f>
        <v>0.22646539506985508</v>
      </c>
    </row>
    <row r="66" spans="1:6" ht="12.75">
      <c r="A66" t="s">
        <v>70</v>
      </c>
      <c r="B66">
        <f>B11+(6/0.017)*(B12*B50-B27*B51)</f>
        <v>2.1007791623650336</v>
      </c>
      <c r="C66">
        <f>C11+(6/0.017)*(C12*C50-C27*C51)</f>
        <v>0.7450301788922806</v>
      </c>
      <c r="D66">
        <f>D11+(6/0.017)*(D12*D50-D27*D51)</f>
        <v>1.475885291295996</v>
      </c>
      <c r="E66">
        <f>E11+(6/0.017)*(E12*E50-E27*E51)</f>
        <v>0.8208129462148603</v>
      </c>
      <c r="F66">
        <f>F11+(6/0.017)*(F12*F50-F27*F51)</f>
        <v>11.880144201579652</v>
      </c>
    </row>
    <row r="67" spans="1:6" ht="12.75">
      <c r="A67" t="s">
        <v>71</v>
      </c>
      <c r="B67">
        <f>B12+(7/0.017)*(B13*B50-B28*B51)</f>
        <v>0.02323371108451459</v>
      </c>
      <c r="C67">
        <f>C12+(7/0.017)*(C13*C50-C28*C51)</f>
        <v>-0.1823869085246642</v>
      </c>
      <c r="D67">
        <f>D12+(7/0.017)*(D13*D50-D28*D51)</f>
        <v>-0.1853687543083726</v>
      </c>
      <c r="E67">
        <f>E12+(7/0.017)*(E13*E50-E28*E51)</f>
        <v>0.17911118486589483</v>
      </c>
      <c r="F67">
        <f>F12+(7/0.017)*(F13*F50-F28*F51)</f>
        <v>-0.6270830282953818</v>
      </c>
    </row>
    <row r="68" spans="1:6" ht="12.75">
      <c r="A68" t="s">
        <v>72</v>
      </c>
      <c r="B68">
        <f>B13+(8/0.017)*(B14*B50-B29*B51)</f>
        <v>0.15316918923655787</v>
      </c>
      <c r="C68">
        <f>C13+(8/0.017)*(C14*C50-C29*C51)</f>
        <v>-0.12694880137616124</v>
      </c>
      <c r="D68">
        <f>D13+(8/0.017)*(D14*D50-D29*D51)</f>
        <v>-0.051430518508672696</v>
      </c>
      <c r="E68">
        <f>E13+(8/0.017)*(E14*E50-E29*E51)</f>
        <v>-0.1533606433555442</v>
      </c>
      <c r="F68">
        <f>F13+(8/0.017)*(F14*F50-F29*F51)</f>
        <v>-0.17648418187151602</v>
      </c>
    </row>
    <row r="69" spans="1:6" ht="12.75">
      <c r="A69" t="s">
        <v>73</v>
      </c>
      <c r="B69">
        <f>B14+(9/0.017)*(B15*B50-B30*B51)</f>
        <v>-0.052468364963311295</v>
      </c>
      <c r="C69">
        <f>C14+(9/0.017)*(C15*C50-C30*C51)</f>
        <v>0.03703062867333844</v>
      </c>
      <c r="D69">
        <f>D14+(9/0.017)*(D15*D50-D30*D51)</f>
        <v>0.025841166331004833</v>
      </c>
      <c r="E69">
        <f>E14+(9/0.017)*(E15*E50-E30*E51)</f>
        <v>0.10444768388095033</v>
      </c>
      <c r="F69">
        <f>F14+(9/0.017)*(F15*F50-F30*F51)</f>
        <v>0.0523023521198162</v>
      </c>
    </row>
    <row r="70" spans="1:6" ht="12.75">
      <c r="A70" t="s">
        <v>74</v>
      </c>
      <c r="B70">
        <f>B15+(10/0.017)*(B16*B50-B31*B51)</f>
        <v>-0.4675879850728476</v>
      </c>
      <c r="C70">
        <f>C15+(10/0.017)*(C16*C50-C31*C51)</f>
        <v>-0.2037465961321418</v>
      </c>
      <c r="D70">
        <f>D15+(10/0.017)*(D16*D50-D31*D51)</f>
        <v>-0.12218223379870728</v>
      </c>
      <c r="E70">
        <f>E15+(10/0.017)*(E16*E50-E31*E51)</f>
        <v>-0.18850420241043767</v>
      </c>
      <c r="F70">
        <f>F15+(10/0.017)*(F16*F50-F31*F51)</f>
        <v>-0.4838374188189556</v>
      </c>
    </row>
    <row r="71" spans="1:6" ht="12.75">
      <c r="A71" t="s">
        <v>75</v>
      </c>
      <c r="B71">
        <f>B16+(11/0.017)*(B17*B50-B32*B51)</f>
        <v>-0.002740015065202985</v>
      </c>
      <c r="C71">
        <f>C16+(11/0.017)*(C17*C50-C32*C51)</f>
        <v>-0.04165437932344908</v>
      </c>
      <c r="D71">
        <f>D16+(11/0.017)*(D17*D50-D32*D51)</f>
        <v>-0.040766461851092686</v>
      </c>
      <c r="E71">
        <f>E16+(11/0.017)*(E17*E50-E32*E51)</f>
        <v>-0.011163424660820641</v>
      </c>
      <c r="F71">
        <f>F16+(11/0.017)*(F17*F50-F32*F51)</f>
        <v>-0.03458619844727765</v>
      </c>
    </row>
    <row r="72" spans="1:6" ht="12.75">
      <c r="A72" t="s">
        <v>76</v>
      </c>
      <c r="B72">
        <f>B17+(12/0.017)*(B18*B50-B33*B51)</f>
        <v>-0.02229544409531421</v>
      </c>
      <c r="C72">
        <f>C17+(12/0.017)*(C18*C50-C33*C51)</f>
        <v>-0.013033481760625264</v>
      </c>
      <c r="D72">
        <f>D17+(12/0.017)*(D18*D50-D33*D51)</f>
        <v>-0.025824141064760643</v>
      </c>
      <c r="E72">
        <f>E17+(12/0.017)*(E18*E50-E33*E51)</f>
        <v>-0.016290763854205963</v>
      </c>
      <c r="F72">
        <f>F17+(12/0.017)*(F18*F50-F33*F51)</f>
        <v>-0.02270290033104163</v>
      </c>
    </row>
    <row r="73" spans="1:6" ht="12.75">
      <c r="A73" t="s">
        <v>77</v>
      </c>
      <c r="B73">
        <f>B18+(13/0.017)*(B19*B50-B34*B51)</f>
        <v>0.012092558748648702</v>
      </c>
      <c r="C73">
        <f>C18+(13/0.017)*(C19*C50-C34*C51)</f>
        <v>0.017342776402362165</v>
      </c>
      <c r="D73">
        <f>D18+(13/0.017)*(D19*D50-D34*D51)</f>
        <v>0.028215924724907568</v>
      </c>
      <c r="E73">
        <f>E18+(13/0.017)*(E19*E50-E34*E51)</f>
        <v>0.016344652021229214</v>
      </c>
      <c r="F73">
        <f>F18+(13/0.017)*(F19*F50-F34*F51)</f>
        <v>-0.005356613573277717</v>
      </c>
    </row>
    <row r="74" spans="1:6" ht="12.75">
      <c r="A74" t="s">
        <v>78</v>
      </c>
      <c r="B74">
        <f>B19+(14/0.017)*(B20*B50-B35*B51)</f>
        <v>-0.21211555202892485</v>
      </c>
      <c r="C74">
        <f>C19+(14/0.017)*(C20*C50-C35*C51)</f>
        <v>-0.1866816920579516</v>
      </c>
      <c r="D74">
        <f>D19+(14/0.017)*(D20*D50-D35*D51)</f>
        <v>-0.1948312450987911</v>
      </c>
      <c r="E74">
        <f>E19+(14/0.017)*(E20*E50-E35*E51)</f>
        <v>-0.18976753105381108</v>
      </c>
      <c r="F74">
        <f>F19+(14/0.017)*(F20*F50-F35*F51)</f>
        <v>-0.14071446286435155</v>
      </c>
    </row>
    <row r="75" spans="1:6" ht="12.75">
      <c r="A75" t="s">
        <v>79</v>
      </c>
      <c r="B75" s="49">
        <f>B20</f>
        <v>0.004939308</v>
      </c>
      <c r="C75" s="49">
        <f>C20</f>
        <v>-0.001396216</v>
      </c>
      <c r="D75" s="49">
        <f>D20</f>
        <v>-0.0004779482</v>
      </c>
      <c r="E75" s="49">
        <f>E20</f>
        <v>-0.006161221</v>
      </c>
      <c r="F75" s="49">
        <f>F20</f>
        <v>-0.001085651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26.664118152668628</v>
      </c>
      <c r="C82">
        <f>C22+(2/0.017)*(C8*C51+C23*C50)</f>
        <v>-10.153527702103776</v>
      </c>
      <c r="D82">
        <f>D22+(2/0.017)*(D8*D51+D23*D50)</f>
        <v>8.813608035725878</v>
      </c>
      <c r="E82">
        <f>E22+(2/0.017)*(E8*E51+E23*E50)</f>
        <v>7.503624931326628</v>
      </c>
      <c r="F82">
        <f>F22+(2/0.017)*(F8*F51+F23*F50)</f>
        <v>-41.10237851671329</v>
      </c>
    </row>
    <row r="83" spans="1:6" ht="12.75">
      <c r="A83" t="s">
        <v>82</v>
      </c>
      <c r="B83">
        <f>B23+(3/0.017)*(B9*B51+B24*B50)</f>
        <v>0.5152429138291361</v>
      </c>
      <c r="C83">
        <f>C23+(3/0.017)*(C9*C51+C24*C50)</f>
        <v>-1.5661378643517527</v>
      </c>
      <c r="D83">
        <f>D23+(3/0.017)*(D9*D51+D24*D50)</f>
        <v>-1.4233605970000756</v>
      </c>
      <c r="E83">
        <f>E23+(3/0.017)*(E9*E51+E24*E50)</f>
        <v>-2.876667326249106</v>
      </c>
      <c r="F83">
        <f>F23+(3/0.017)*(F9*F51+F24*F50)</f>
        <v>3.233971144367177</v>
      </c>
    </row>
    <row r="84" spans="1:6" ht="12.75">
      <c r="A84" t="s">
        <v>83</v>
      </c>
      <c r="B84">
        <f>B24+(4/0.017)*(B10*B51+B25*B50)</f>
        <v>2.7864231427554795</v>
      </c>
      <c r="C84">
        <f>C24+(4/0.017)*(C10*C51+C25*C50)</f>
        <v>1.5634429071183424</v>
      </c>
      <c r="D84">
        <f>D24+(4/0.017)*(D10*D51+D25*D50)</f>
        <v>1.972884905463014</v>
      </c>
      <c r="E84">
        <f>E24+(4/0.017)*(E10*E51+E25*E50)</f>
        <v>1.613662887720158</v>
      </c>
      <c r="F84">
        <f>F24+(4/0.017)*(F10*F51+F25*F50)</f>
        <v>1.4289957239104625</v>
      </c>
    </row>
    <row r="85" spans="1:6" ht="12.75">
      <c r="A85" t="s">
        <v>84</v>
      </c>
      <c r="B85">
        <f>B25+(5/0.017)*(B11*B51+B26*B50)</f>
        <v>0.19603829835098036</v>
      </c>
      <c r="C85">
        <f>C25+(5/0.017)*(C11*C51+C26*C50)</f>
        <v>0.278316816501087</v>
      </c>
      <c r="D85">
        <f>D25+(5/0.017)*(D11*D51+D26*D50)</f>
        <v>0.5815002405268984</v>
      </c>
      <c r="E85">
        <f>E25+(5/0.017)*(E11*E51+E26*E50)</f>
        <v>0.7375788440041544</v>
      </c>
      <c r="F85">
        <f>F25+(5/0.017)*(F11*F51+F26*F50)</f>
        <v>-1.6810770909797235</v>
      </c>
    </row>
    <row r="86" spans="1:6" ht="12.75">
      <c r="A86" t="s">
        <v>85</v>
      </c>
      <c r="B86">
        <f>B26+(6/0.017)*(B12*B51+B27*B50)</f>
        <v>-0.5844913095199115</v>
      </c>
      <c r="C86">
        <f>C26+(6/0.017)*(C12*C51+C27*C50)</f>
        <v>-0.3050217827266366</v>
      </c>
      <c r="D86">
        <f>D26+(6/0.017)*(D12*D51+D27*D50)</f>
        <v>-0.3924124758898481</v>
      </c>
      <c r="E86">
        <f>E26+(6/0.017)*(E12*E51+E27*E50)</f>
        <v>-0.23727633434808576</v>
      </c>
      <c r="F86">
        <f>F26+(6/0.017)*(F12*F51+F27*F50)</f>
        <v>1.04951245815568</v>
      </c>
    </row>
    <row r="87" spans="1:6" ht="12.75">
      <c r="A87" t="s">
        <v>86</v>
      </c>
      <c r="B87">
        <f>B27+(7/0.017)*(B13*B51+B28*B50)</f>
        <v>-0.24306033082725712</v>
      </c>
      <c r="C87">
        <f>C27+(7/0.017)*(C13*C51+C28*C50)</f>
        <v>-0.4435882503933008</v>
      </c>
      <c r="D87">
        <f>D27+(7/0.017)*(D13*D51+D28*D50)</f>
        <v>-0.35483681446030113</v>
      </c>
      <c r="E87">
        <f>E27+(7/0.017)*(E13*E51+E28*E50)</f>
        <v>-0.3311072973995732</v>
      </c>
      <c r="F87">
        <f>F27+(7/0.017)*(F13*F51+F28*F50)</f>
        <v>0.3209121426893313</v>
      </c>
    </row>
    <row r="88" spans="1:6" ht="12.75">
      <c r="A88" t="s">
        <v>87</v>
      </c>
      <c r="B88">
        <f>B28+(8/0.017)*(B14*B51+B29*B50)</f>
        <v>0.38322093078761127</v>
      </c>
      <c r="C88">
        <f>C28+(8/0.017)*(C14*C51+C29*C50)</f>
        <v>0.4723916778095748</v>
      </c>
      <c r="D88">
        <f>D28+(8/0.017)*(D14*D51+D29*D50)</f>
        <v>0.387956718351833</v>
      </c>
      <c r="E88">
        <f>E28+(8/0.017)*(E14*E51+E29*E50)</f>
        <v>0.30752857560142444</v>
      </c>
      <c r="F88">
        <f>F28+(8/0.017)*(F14*F51+F29*F50)</f>
        <v>0.05828737372468673</v>
      </c>
    </row>
    <row r="89" spans="1:6" ht="12.75">
      <c r="A89" t="s">
        <v>88</v>
      </c>
      <c r="B89">
        <f>B29+(9/0.017)*(B15*B51+B30*B50)</f>
        <v>0.10704868053085313</v>
      </c>
      <c r="C89">
        <f>C29+(9/0.017)*(C15*C51+C30*C50)</f>
        <v>-0.030633302660839627</v>
      </c>
      <c r="D89">
        <f>D29+(9/0.017)*(D15*D51+D30*D50)</f>
        <v>0.013523856892544314</v>
      </c>
      <c r="E89">
        <f>E29+(9/0.017)*(E15*E51+E30*E50)</f>
        <v>0.10443007557247538</v>
      </c>
      <c r="F89">
        <f>F29+(9/0.017)*(F15*F51+F30*F50)</f>
        <v>-0.14955811246602302</v>
      </c>
    </row>
    <row r="90" spans="1:6" ht="12.75">
      <c r="A90" t="s">
        <v>89</v>
      </c>
      <c r="B90">
        <f>B30+(10/0.017)*(B16*B51+B31*B50)</f>
        <v>0.02590343791533482</v>
      </c>
      <c r="C90">
        <f>C30+(10/0.017)*(C16*C51+C31*C50)</f>
        <v>-0.13195141397486967</v>
      </c>
      <c r="D90">
        <f>D30+(10/0.017)*(D16*D51+D31*D50)</f>
        <v>-0.03126576370876862</v>
      </c>
      <c r="E90">
        <f>E30+(10/0.017)*(E16*E51+E31*E50)</f>
        <v>0.17086224869557515</v>
      </c>
      <c r="F90">
        <f>F30+(10/0.017)*(F16*F51+F31*F50)</f>
        <v>0.4405034606274352</v>
      </c>
    </row>
    <row r="91" spans="1:6" ht="12.75">
      <c r="A91" t="s">
        <v>90</v>
      </c>
      <c r="B91">
        <f>B31+(11/0.017)*(B17*B51+B32*B50)</f>
        <v>-0.028073525266796368</v>
      </c>
      <c r="C91">
        <f>C31+(11/0.017)*(C17*C51+C32*C50)</f>
        <v>-0.052117064344424216</v>
      </c>
      <c r="D91">
        <f>D31+(11/0.017)*(D17*D51+D32*D50)</f>
        <v>-0.026360287159849845</v>
      </c>
      <c r="E91">
        <f>E31+(11/0.017)*(E17*E51+E32*E50)</f>
        <v>0.04206715090540278</v>
      </c>
      <c r="F91">
        <f>F31+(11/0.017)*(F17*F51+F32*F50)</f>
        <v>0.043997342967951665</v>
      </c>
    </row>
    <row r="92" spans="1:6" ht="12.75">
      <c r="A92" t="s">
        <v>91</v>
      </c>
      <c r="B92">
        <f>B32+(12/0.017)*(B18*B51+B33*B50)</f>
        <v>0.05101502428676692</v>
      </c>
      <c r="C92">
        <f>C32+(12/0.017)*(C18*C51+C33*C50)</f>
        <v>0.08769680432827358</v>
      </c>
      <c r="D92">
        <f>D32+(12/0.017)*(D18*D51+D33*D50)</f>
        <v>0.05509062374663759</v>
      </c>
      <c r="E92">
        <f>E32+(12/0.017)*(E18*E51+E33*E50)</f>
        <v>0.07397960245850298</v>
      </c>
      <c r="F92">
        <f>F32+(12/0.017)*(F18*F51+F33*F50)</f>
        <v>-0.0054882549948666245</v>
      </c>
    </row>
    <row r="93" spans="1:6" ht="12.75">
      <c r="A93" t="s">
        <v>92</v>
      </c>
      <c r="B93">
        <f>B33+(13/0.017)*(B19*B51+B34*B50)</f>
        <v>0.07584046415813447</v>
      </c>
      <c r="C93">
        <f>C33+(13/0.017)*(C19*C51+C34*C50)</f>
        <v>0.061805473549462225</v>
      </c>
      <c r="D93">
        <f>D33+(13/0.017)*(D19*D51+D34*D50)</f>
        <v>0.06679241896648833</v>
      </c>
      <c r="E93">
        <f>E33+(13/0.017)*(E19*E51+E34*E50)</f>
        <v>0.06916442115704562</v>
      </c>
      <c r="F93">
        <f>F33+(13/0.017)*(F19*F51+F34*F50)</f>
        <v>0.043823798766336367</v>
      </c>
    </row>
    <row r="94" spans="1:6" ht="12.75">
      <c r="A94" t="s">
        <v>93</v>
      </c>
      <c r="B94">
        <f>B34+(14/0.017)*(B20*B51+B35*B50)</f>
        <v>-0.003905227987930798</v>
      </c>
      <c r="C94">
        <f>C34+(14/0.017)*(C20*C51+C35*C50)</f>
        <v>-0.004459491326862333</v>
      </c>
      <c r="D94">
        <f>D34+(14/0.017)*(D20*D51+D35*D50)</f>
        <v>-0.0047521490087571614</v>
      </c>
      <c r="E94">
        <f>E34+(14/0.017)*(E20*E51+E35*E50)</f>
        <v>0.013457373907582755</v>
      </c>
      <c r="F94">
        <f>F34+(14/0.017)*(F20*F51+F35*F50)</f>
        <v>-0.009356888776981724</v>
      </c>
    </row>
    <row r="95" spans="1:6" ht="12.75">
      <c r="A95" t="s">
        <v>94</v>
      </c>
      <c r="B95" s="49">
        <f>B35</f>
        <v>-4.063402E-05</v>
      </c>
      <c r="C95" s="49">
        <f>C35</f>
        <v>-0.001636838</v>
      </c>
      <c r="D95" s="49">
        <f>D35</f>
        <v>0.0003752785</v>
      </c>
      <c r="E95" s="49">
        <f>E35</f>
        <v>0.002908529</v>
      </c>
      <c r="F95" s="49">
        <f>F35</f>
        <v>-0.005199306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-0.5989520833222749</v>
      </c>
      <c r="C103">
        <f>C63*10000/C62</f>
        <v>-1.3129272760945379</v>
      </c>
      <c r="D103">
        <f>D63*10000/D62</f>
        <v>-1.2485601016282586</v>
      </c>
      <c r="E103">
        <f>E63*10000/E62</f>
        <v>-1.0043348893756792</v>
      </c>
      <c r="F103">
        <f>F63*10000/F62</f>
        <v>-4.205222710100325</v>
      </c>
      <c r="G103">
        <f>AVERAGE(C103:E103)</f>
        <v>-1.1886074223661585</v>
      </c>
      <c r="H103">
        <f>STDEV(C103:E103)</f>
        <v>0.16279759856410095</v>
      </c>
      <c r="I103">
        <f>(B103*B4+C103*C4+D103*D4+E103*E4+F103*F4)/SUM(B4:F4)</f>
        <v>-1.5067411624770946</v>
      </c>
      <c r="K103">
        <f>(LN(H103)+LN(H123))/2-LN(K114*K115^3)</f>
        <v>-4.897095178389714</v>
      </c>
    </row>
    <row r="104" spans="1:11" ht="12.75">
      <c r="A104" t="s">
        <v>68</v>
      </c>
      <c r="B104">
        <f>B64*10000/B62</f>
        <v>0.506982181086063</v>
      </c>
      <c r="C104">
        <f>C64*10000/C62</f>
        <v>-0.01171266907932154</v>
      </c>
      <c r="D104">
        <f>D64*10000/D62</f>
        <v>-0.18632571341755724</v>
      </c>
      <c r="E104">
        <f>E64*10000/E62</f>
        <v>0.6423978823487235</v>
      </c>
      <c r="F104">
        <f>F64*10000/F62</f>
        <v>-2.4992490052380734</v>
      </c>
      <c r="G104">
        <f>AVERAGE(C104:E104)</f>
        <v>0.14811983328394826</v>
      </c>
      <c r="H104">
        <f>STDEV(C104:E104)</f>
        <v>0.43687014220901726</v>
      </c>
      <c r="I104">
        <f>(B104*B4+C104*C4+D104*D4+E104*E4+F104*F4)/SUM(B4:F4)</f>
        <v>-0.153971746386606</v>
      </c>
      <c r="K104">
        <f>(LN(H104)+LN(H124))/2-LN(K114*K115^4)</f>
        <v>-4.4509054143822</v>
      </c>
    </row>
    <row r="105" spans="1:11" ht="12.75">
      <c r="A105" t="s">
        <v>69</v>
      </c>
      <c r="B105">
        <f>B65*10000/B62</f>
        <v>-0.34185640216226937</v>
      </c>
      <c r="C105">
        <f>C65*10000/C62</f>
        <v>0.12877040433139816</v>
      </c>
      <c r="D105">
        <f>D65*10000/D62</f>
        <v>-0.001259366456010099</v>
      </c>
      <c r="E105">
        <f>E65*10000/E62</f>
        <v>0.6323636589698468</v>
      </c>
      <c r="F105">
        <f>F65*10000/F62</f>
        <v>0.2264617490509101</v>
      </c>
      <c r="G105">
        <f>AVERAGE(C105:E105)</f>
        <v>0.2532915656150783</v>
      </c>
      <c r="H105">
        <f>STDEV(C105:E105)</f>
        <v>0.33466202995414823</v>
      </c>
      <c r="I105">
        <f>(B105*B4+C105*C4+D105*D4+E105*E4+F105*F4)/SUM(B4:F4)</f>
        <v>0.1637385569836529</v>
      </c>
      <c r="K105">
        <f>(LN(H105)+LN(H125))/2-LN(K114*K115^5)</f>
        <v>-3.9704755153186135</v>
      </c>
    </row>
    <row r="106" spans="1:11" ht="12.75">
      <c r="A106" t="s">
        <v>70</v>
      </c>
      <c r="B106">
        <f>B66*10000/B62</f>
        <v>2.100778739539099</v>
      </c>
      <c r="C106">
        <f>C66*10000/C62</f>
        <v>0.7450323881702829</v>
      </c>
      <c r="D106">
        <f>D66*10000/D62</f>
        <v>1.4758816131479124</v>
      </c>
      <c r="E106">
        <f>E66*10000/E62</f>
        <v>0.820814894705632</v>
      </c>
      <c r="F106">
        <f>F66*10000/F62</f>
        <v>11.879952935135545</v>
      </c>
      <c r="G106">
        <f>AVERAGE(C106:E106)</f>
        <v>1.0139096320079426</v>
      </c>
      <c r="H106">
        <f>STDEV(C106:E106)</f>
        <v>0.401869793083514</v>
      </c>
      <c r="I106">
        <f>(B106*B4+C106*C4+D106*D4+E106*E4+F106*F4)/SUM(B4:F4)</f>
        <v>2.623620801891676</v>
      </c>
      <c r="K106">
        <f>(LN(H106)+LN(H126))/2-LN(K114*K115^6)</f>
        <v>-3.8373976895154853</v>
      </c>
    </row>
    <row r="107" spans="1:11" ht="12.75">
      <c r="A107" t="s">
        <v>71</v>
      </c>
      <c r="B107">
        <f>B67*10000/B62</f>
        <v>0.023233706408242193</v>
      </c>
      <c r="C107">
        <f>C67*10000/C62</f>
        <v>-0.1823874493663594</v>
      </c>
      <c r="D107">
        <f>D67*10000/D62</f>
        <v>-0.1853682923390499</v>
      </c>
      <c r="E107">
        <f>E67*10000/E62</f>
        <v>0.17911161004984497</v>
      </c>
      <c r="F107">
        <f>F67*10000/F62</f>
        <v>-0.6270729324632988</v>
      </c>
      <c r="G107">
        <f>AVERAGE(C107:E107)</f>
        <v>-0.06288137721852143</v>
      </c>
      <c r="H107">
        <f>STDEV(C107:E107)</f>
        <v>0.20957737418793035</v>
      </c>
      <c r="I107">
        <f>(B107*B4+C107*C4+D107*D4+E107*E4+F107*F4)/SUM(B4:F4)</f>
        <v>-0.12587146571144428</v>
      </c>
      <c r="K107">
        <f>(LN(H107)+LN(H127))/2-LN(K114*K115^7)</f>
        <v>-3.70728184448127</v>
      </c>
    </row>
    <row r="108" spans="1:9" ht="12.75">
      <c r="A108" t="s">
        <v>72</v>
      </c>
      <c r="B108">
        <f>B68*10000/B62</f>
        <v>0.15316915840804113</v>
      </c>
      <c r="C108">
        <f>C68*10000/C62</f>
        <v>-0.12694917782425993</v>
      </c>
      <c r="D108">
        <f>D68*10000/D62</f>
        <v>-0.051430390335389715</v>
      </c>
      <c r="E108">
        <f>E68*10000/E62</f>
        <v>-0.15336100741144718</v>
      </c>
      <c r="F108">
        <f>F68*10000/F62</f>
        <v>-0.17648134053379025</v>
      </c>
      <c r="G108">
        <f>AVERAGE(C108:E108)</f>
        <v>-0.11058019185703227</v>
      </c>
      <c r="H108">
        <f>STDEV(C108:E108)</f>
        <v>0.0529000987765896</v>
      </c>
      <c r="I108">
        <f>(B108*B4+C108*C4+D108*D4+E108*E4+F108*F4)/SUM(B4:F4)</f>
        <v>-0.08129488956543343</v>
      </c>
    </row>
    <row r="109" spans="1:9" ht="12.75">
      <c r="A109" t="s">
        <v>73</v>
      </c>
      <c r="B109">
        <f>B69*10000/B62</f>
        <v>-0.052468354402950716</v>
      </c>
      <c r="C109">
        <f>C69*10000/C62</f>
        <v>0.03703073848225043</v>
      </c>
      <c r="D109">
        <f>D69*10000/D62</f>
        <v>0.025841101930582266</v>
      </c>
      <c r="E109">
        <f>E69*10000/E62</f>
        <v>0.10444793182458852</v>
      </c>
      <c r="F109">
        <f>F69*10000/F62</f>
        <v>0.05230151006901795</v>
      </c>
      <c r="G109">
        <f>AVERAGE(C109:E109)</f>
        <v>0.05577325741247374</v>
      </c>
      <c r="H109">
        <f>STDEV(C109:E109)</f>
        <v>0.04252316943013118</v>
      </c>
      <c r="I109">
        <f>(B109*B4+C109*C4+D109*D4+E109*E4+F109*F4)/SUM(B4:F4)</f>
        <v>0.03967337389466318</v>
      </c>
    </row>
    <row r="110" spans="1:11" ht="12.75">
      <c r="A110" t="s">
        <v>74</v>
      </c>
      <c r="B110">
        <f>B70*10000/B62</f>
        <v>-0.46758789096094366</v>
      </c>
      <c r="C110">
        <f>C70*10000/C62</f>
        <v>-0.20374720031286583</v>
      </c>
      <c r="D110">
        <f>D70*10000/D62</f>
        <v>-0.12218192930055168</v>
      </c>
      <c r="E110">
        <f>E70*10000/E62</f>
        <v>-0.18850464989204782</v>
      </c>
      <c r="F110">
        <f>F70*10000/F62</f>
        <v>-0.4838296291944314</v>
      </c>
      <c r="G110">
        <f>AVERAGE(C110:E110)</f>
        <v>-0.17147792650182178</v>
      </c>
      <c r="H110">
        <f>STDEV(C110:E110)</f>
        <v>0.04336652327410531</v>
      </c>
      <c r="I110">
        <f>(B110*B4+C110*C4+D110*D4+E110*E4+F110*F4)/SUM(B4:F4)</f>
        <v>-0.2560190884906628</v>
      </c>
      <c r="K110">
        <f>EXP(AVERAGE(K103:K107))</f>
        <v>0.015411656683041374</v>
      </c>
    </row>
    <row r="111" spans="1:9" ht="12.75">
      <c r="A111" t="s">
        <v>75</v>
      </c>
      <c r="B111">
        <f>B71*10000/B62</f>
        <v>-0.0027400145137173974</v>
      </c>
      <c r="C111">
        <f>C71*10000/C62</f>
        <v>-0.0416545028434172</v>
      </c>
      <c r="D111">
        <f>D71*10000/D62</f>
        <v>-0.04076636025438702</v>
      </c>
      <c r="E111">
        <f>E71*10000/E62</f>
        <v>-0.01116345116117012</v>
      </c>
      <c r="F111">
        <f>F71*10000/F62</f>
        <v>-0.03458564162077118</v>
      </c>
      <c r="G111">
        <f>AVERAGE(C111:E111)</f>
        <v>-0.031194771419658113</v>
      </c>
      <c r="H111">
        <f>STDEV(C111:E111)</f>
        <v>0.017353315037427167</v>
      </c>
      <c r="I111">
        <f>(B111*B4+C111*C4+D111*D4+E111*E4+F111*F4)/SUM(B4:F4)</f>
        <v>-0.02753763864767961</v>
      </c>
    </row>
    <row r="112" spans="1:9" ht="12.75">
      <c r="A112" t="s">
        <v>76</v>
      </c>
      <c r="B112">
        <f>B72*10000/B62</f>
        <v>-0.022295439607887754</v>
      </c>
      <c r="C112">
        <f>C72*10000/C62</f>
        <v>-0.013033520409508711</v>
      </c>
      <c r="D112">
        <f>D72*10000/D62</f>
        <v>-0.02582407670676783</v>
      </c>
      <c r="E112">
        <f>E72*10000/E62</f>
        <v>-0.01629080252611432</v>
      </c>
      <c r="F112">
        <f>F72*10000/F62</f>
        <v>-0.02270253482175626</v>
      </c>
      <c r="G112">
        <f>AVERAGE(C112:E112)</f>
        <v>-0.01838279988079695</v>
      </c>
      <c r="H112">
        <f>STDEV(C112:E112)</f>
        <v>0.006646948344717155</v>
      </c>
      <c r="I112">
        <f>(B112*B4+C112*C4+D112*D4+E112*E4+F112*F4)/SUM(B4:F4)</f>
        <v>-0.019524728058252082</v>
      </c>
    </row>
    <row r="113" spans="1:9" ht="12.75">
      <c r="A113" t="s">
        <v>77</v>
      </c>
      <c r="B113">
        <f>B73*10000/B62</f>
        <v>0.012092556314767241</v>
      </c>
      <c r="C113">
        <f>C73*10000/C62</f>
        <v>0.01734282782982845</v>
      </c>
      <c r="D113">
        <f>D73*10000/D62</f>
        <v>0.028215854406197796</v>
      </c>
      <c r="E113">
        <f>E73*10000/E62</f>
        <v>0.016344690821060253</v>
      </c>
      <c r="F113">
        <f>F73*10000/F62</f>
        <v>-0.005356527333547523</v>
      </c>
      <c r="G113">
        <f>AVERAGE(C113:E113)</f>
        <v>0.0206344576856955</v>
      </c>
      <c r="H113">
        <f>STDEV(C113:E113)</f>
        <v>0.006584622354190132</v>
      </c>
      <c r="I113">
        <f>(B113*B4+C113*C4+D113*D4+E113*E4+F113*F4)/SUM(B4:F4)</f>
        <v>0.015924909552884496</v>
      </c>
    </row>
    <row r="114" spans="1:11" ht="12.75">
      <c r="A114" t="s">
        <v>78</v>
      </c>
      <c r="B114">
        <f>B74*10000/B62</f>
        <v>-0.2121155093362144</v>
      </c>
      <c r="C114">
        <f>C74*10000/C62</f>
        <v>-0.18668224563519906</v>
      </c>
      <c r="D114">
        <f>D74*10000/D62</f>
        <v>-0.19483075954739018</v>
      </c>
      <c r="E114">
        <f>E74*10000/E62</f>
        <v>-0.18976798153438001</v>
      </c>
      <c r="F114">
        <f>F74*10000/F62</f>
        <v>-0.14071219740742696</v>
      </c>
      <c r="G114">
        <f>AVERAGE(C114:E114)</f>
        <v>-0.1904269955723231</v>
      </c>
      <c r="H114">
        <f>STDEV(C114:E114)</f>
        <v>0.004114036262717211</v>
      </c>
      <c r="I114">
        <f>(B114*B4+C114*C4+D114*D4+E114*E4+F114*F4)/SUM(B4:F4)</f>
        <v>-0.18691288066223496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0.004939307005860511</v>
      </c>
      <c r="C115">
        <f>C75*10000/C62</f>
        <v>-0.0013962201402742908</v>
      </c>
      <c r="D115">
        <f>D75*10000/D62</f>
        <v>-0.000477947008874737</v>
      </c>
      <c r="E115">
        <f>E75*10000/E62</f>
        <v>-0.006161235625844189</v>
      </c>
      <c r="F115">
        <f>F75*10000/F62</f>
        <v>-0.0010856335213732438</v>
      </c>
      <c r="G115">
        <f>AVERAGE(C115:E115)</f>
        <v>-0.0026784675916644053</v>
      </c>
      <c r="H115">
        <f>STDEV(C115:E115)</f>
        <v>0.0030509115475364033</v>
      </c>
      <c r="I115">
        <f>(B115*B4+C115*C4+D115*D4+E115*E4+F115*F4)/SUM(B4:F4)</f>
        <v>-0.0013651166532284706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26.664112785954753</v>
      </c>
      <c r="C122">
        <f>C82*10000/C62</f>
        <v>-10.15355781090478</v>
      </c>
      <c r="D122">
        <f>D82*10000/D62</f>
        <v>8.813586070769862</v>
      </c>
      <c r="E122">
        <f>E82*10000/E62</f>
        <v>7.503642743842865</v>
      </c>
      <c r="F122">
        <f>F82*10000/F62</f>
        <v>-41.1017167818345</v>
      </c>
      <c r="G122">
        <f>AVERAGE(C122:E122)</f>
        <v>2.054557001235982</v>
      </c>
      <c r="H122">
        <f>STDEV(C122:E122)</f>
        <v>10.592805970551343</v>
      </c>
      <c r="I122">
        <f>(B122*B4+C122*C4+D122*D4+E122*E4+F122*F4)/SUM(B4:F4)</f>
        <v>-0.16143032961660872</v>
      </c>
    </row>
    <row r="123" spans="1:9" ht="12.75">
      <c r="A123" t="s">
        <v>82</v>
      </c>
      <c r="B123">
        <f>B83*10000/B62</f>
        <v>0.5152428101256767</v>
      </c>
      <c r="C123">
        <f>C83*10000/C62</f>
        <v>-1.5661425085044738</v>
      </c>
      <c r="D123">
        <f>D83*10000/D62</f>
        <v>-1.4233570497521404</v>
      </c>
      <c r="E123">
        <f>E83*10000/E62</f>
        <v>-2.876674155039714</v>
      </c>
      <c r="F123">
        <f>F83*10000/F62</f>
        <v>3.2339190784872827</v>
      </c>
      <c r="G123">
        <f>AVERAGE(C123:E123)</f>
        <v>-1.9553912377654428</v>
      </c>
      <c r="H123">
        <f>STDEV(C123:E123)</f>
        <v>0.8010421849402328</v>
      </c>
      <c r="I123">
        <f>(B123*B4+C123*C4+D123*D4+E123*E4+F123*F4)/SUM(B4:F4)</f>
        <v>-0.9047040101834336</v>
      </c>
    </row>
    <row r="124" spans="1:9" ht="12.75">
      <c r="A124" t="s">
        <v>83</v>
      </c>
      <c r="B124">
        <f>B84*10000/B62</f>
        <v>2.7864225819292914</v>
      </c>
      <c r="C124">
        <f>C84*10000/C62</f>
        <v>1.5634475432795618</v>
      </c>
      <c r="D124">
        <f>D84*10000/D62</f>
        <v>1.9728799887104203</v>
      </c>
      <c r="E124">
        <f>E84*10000/E62</f>
        <v>1.6136667183215876</v>
      </c>
      <c r="F124">
        <f>F84*10000/F62</f>
        <v>1.4289727175457148</v>
      </c>
      <c r="G124">
        <f>AVERAGE(C124:E124)</f>
        <v>1.7166647501038563</v>
      </c>
      <c r="H124">
        <f>STDEV(C124:E124)</f>
        <v>0.22330512254791665</v>
      </c>
      <c r="I124">
        <f>(B124*B4+C124*C4+D124*D4+E124*E4+F124*F4)/SUM(B4:F4)</f>
        <v>1.8327109516651687</v>
      </c>
    </row>
    <row r="125" spans="1:9" ht="12.75">
      <c r="A125" t="s">
        <v>84</v>
      </c>
      <c r="B125">
        <f>B85*10000/B62</f>
        <v>0.1960382588941549</v>
      </c>
      <c r="C125">
        <f>C85*10000/C62</f>
        <v>0.2783176418088904</v>
      </c>
      <c r="D125">
        <f>D85*10000/D62</f>
        <v>0.5814987913329753</v>
      </c>
      <c r="E125">
        <f>E85*10000/E62</f>
        <v>0.737580594909251</v>
      </c>
      <c r="F125">
        <f>F85*10000/F62</f>
        <v>-1.6810500261872423</v>
      </c>
      <c r="G125">
        <f>AVERAGE(C125:E125)</f>
        <v>0.5324656760170389</v>
      </c>
      <c r="H125">
        <f>STDEV(C125:E125)</f>
        <v>0.23352473064068713</v>
      </c>
      <c r="I125">
        <f>(B125*B4+C125*C4+D125*D4+E125*E4+F125*F4)/SUM(B4:F4)</f>
        <v>0.1879074263525954</v>
      </c>
    </row>
    <row r="126" spans="1:9" ht="12.75">
      <c r="A126" t="s">
        <v>85</v>
      </c>
      <c r="B126">
        <f>B86*10000/B62</f>
        <v>-0.5844911918787578</v>
      </c>
      <c r="C126">
        <f>C86*10000/C62</f>
        <v>-0.3050226872241106</v>
      </c>
      <c r="D126">
        <f>D86*10000/D62</f>
        <v>-0.3924114979336311</v>
      </c>
      <c r="E126">
        <f>E86*10000/E62</f>
        <v>-0.23727689760765658</v>
      </c>
      <c r="F126">
        <f>F86*10000/F62</f>
        <v>1.0494955613476522</v>
      </c>
      <c r="G126">
        <f>AVERAGE(C126:E126)</f>
        <v>-0.3115703609217994</v>
      </c>
      <c r="H126">
        <f>STDEV(C126:E126)</f>
        <v>0.07777428931024397</v>
      </c>
      <c r="I126">
        <f>(B126*B4+C126*C4+D126*D4+E126*E4+F126*F4)/SUM(B4:F4)</f>
        <v>-0.1690210018712476</v>
      </c>
    </row>
    <row r="127" spans="1:9" ht="12.75">
      <c r="A127" t="s">
        <v>86</v>
      </c>
      <c r="B127">
        <f>B87*10000/B62</f>
        <v>-0.2430602819062599</v>
      </c>
      <c r="C127">
        <f>C87*10000/C62</f>
        <v>-0.4435895657893632</v>
      </c>
      <c r="D127">
        <f>D87*10000/D62</f>
        <v>-0.3548359301487921</v>
      </c>
      <c r="E127">
        <f>E87*10000/E62</f>
        <v>-0.33110808340022824</v>
      </c>
      <c r="F127">
        <f>F87*10000/F62</f>
        <v>0.32090697610857594</v>
      </c>
      <c r="G127">
        <f>AVERAGE(C127:E127)</f>
        <v>-0.3765111931127945</v>
      </c>
      <c r="H127">
        <f>STDEV(C127:E127)</f>
        <v>0.05929067159792762</v>
      </c>
      <c r="I127">
        <f>(B127*B4+C127*C4+D127*D4+E127*E4+F127*F4)/SUM(B4:F4)</f>
        <v>-0.2639964736829357</v>
      </c>
    </row>
    <row r="128" spans="1:9" ht="12.75">
      <c r="A128" t="s">
        <v>87</v>
      </c>
      <c r="B128">
        <f>B88*10000/B62</f>
        <v>0.3832208536563491</v>
      </c>
      <c r="C128">
        <f>C88*10000/C62</f>
        <v>0.47239307861798746</v>
      </c>
      <c r="D128">
        <f>D88*10000/D62</f>
        <v>0.3879557515000942</v>
      </c>
      <c r="E128">
        <f>E88*10000/E62</f>
        <v>0.307529305629617</v>
      </c>
      <c r="F128">
        <f>F88*10000/F62</f>
        <v>0.05828643531699408</v>
      </c>
      <c r="G128">
        <f>AVERAGE(C128:E128)</f>
        <v>0.3892927119158996</v>
      </c>
      <c r="H128">
        <f>STDEV(C128:E128)</f>
        <v>0.0824400176392221</v>
      </c>
      <c r="I128">
        <f>(B128*B4+C128*C4+D128*D4+E128*E4+F128*F4)/SUM(B4:F4)</f>
        <v>0.34416665795625284</v>
      </c>
    </row>
    <row r="129" spans="1:9" ht="12.75">
      <c r="A129" t="s">
        <v>88</v>
      </c>
      <c r="B129">
        <f>B89*10000/B62</f>
        <v>0.10704865898505754</v>
      </c>
      <c r="C129">
        <f>C89*10000/C62</f>
        <v>-0.030633393499417214</v>
      </c>
      <c r="D129">
        <f>D89*10000/D62</f>
        <v>0.01352382318887601</v>
      </c>
      <c r="E129">
        <f>E89*10000/E62</f>
        <v>0.104430323474314</v>
      </c>
      <c r="F129">
        <f>F89*10000/F62</f>
        <v>-0.14955570462922632</v>
      </c>
      <c r="G129">
        <f>AVERAGE(C129:E129)</f>
        <v>0.029106917721257595</v>
      </c>
      <c r="H129">
        <f>STDEV(C129:E129)</f>
        <v>0.06886709328187082</v>
      </c>
      <c r="I129">
        <f>(B129*B4+C129*C4+D129*D4+E129*E4+F129*F4)/SUM(B4:F4)</f>
        <v>0.016476909808875832</v>
      </c>
    </row>
    <row r="130" spans="1:9" ht="12.75">
      <c r="A130" t="s">
        <v>89</v>
      </c>
      <c r="B130">
        <f>B90*10000/B62</f>
        <v>0.025903432701723822</v>
      </c>
      <c r="C130">
        <f>C90*10000/C62</f>
        <v>-0.13195180525748418</v>
      </c>
      <c r="D130">
        <f>D90*10000/D62</f>
        <v>-0.031265685789360155</v>
      </c>
      <c r="E130">
        <f>E90*10000/E62</f>
        <v>0.17086265429774838</v>
      </c>
      <c r="F130">
        <f>F90*10000/F62</f>
        <v>0.44049636866549424</v>
      </c>
      <c r="G130">
        <f>AVERAGE(C130:E130)</f>
        <v>0.0025483877503013528</v>
      </c>
      <c r="H130">
        <f>STDEV(C130:E130)</f>
        <v>0.15421314115840168</v>
      </c>
      <c r="I130">
        <f>(B130*B4+C130*C4+D130*D4+E130*E4+F130*F4)/SUM(B4:F4)</f>
        <v>0.06446782249828321</v>
      </c>
    </row>
    <row r="131" spans="1:9" ht="12.75">
      <c r="A131" t="s">
        <v>90</v>
      </c>
      <c r="B131">
        <f>B91*10000/B62</f>
        <v>-0.028073519616409703</v>
      </c>
      <c r="C131">
        <f>C91*10000/C62</f>
        <v>-0.05211721888995414</v>
      </c>
      <c r="D131">
        <f>D91*10000/D62</f>
        <v>-0.026360221465693074</v>
      </c>
      <c r="E131">
        <f>E91*10000/E62</f>
        <v>0.04206725076671187</v>
      </c>
      <c r="F131">
        <f>F91*10000/F62</f>
        <v>0.0439966346250901</v>
      </c>
      <c r="G131">
        <f>AVERAGE(C131:E131)</f>
        <v>-0.01213672986297845</v>
      </c>
      <c r="H131">
        <f>STDEV(C131:E131)</f>
        <v>0.04867657923638667</v>
      </c>
      <c r="I131">
        <f>(B131*B4+C131*C4+D131*D4+E131*E4+F131*F4)/SUM(B4:F4)</f>
        <v>-0.006935761650602583</v>
      </c>
    </row>
    <row r="132" spans="1:9" ht="12.75">
      <c r="A132" t="s">
        <v>91</v>
      </c>
      <c r="B132">
        <f>B92*10000/B62</f>
        <v>0.051015014018921674</v>
      </c>
      <c r="C132">
        <f>C92*10000/C62</f>
        <v>0.08769706438031734</v>
      </c>
      <c r="D132">
        <f>D92*10000/D62</f>
        <v>0.05509048645177237</v>
      </c>
      <c r="E132">
        <f>E92*10000/E62</f>
        <v>0.0739797780753391</v>
      </c>
      <c r="F132">
        <f>F92*10000/F62</f>
        <v>-0.005488166635752509</v>
      </c>
      <c r="G132">
        <f>AVERAGE(C132:E132)</f>
        <v>0.07225577630247627</v>
      </c>
      <c r="H132">
        <f>STDEV(C132:E132)</f>
        <v>0.016371510853833586</v>
      </c>
      <c r="I132">
        <f>(B132*B4+C132*C4+D132*D4+E132*E4+F132*F4)/SUM(B4:F4)</f>
        <v>0.05879537135157489</v>
      </c>
    </row>
    <row r="133" spans="1:9" ht="12.75">
      <c r="A133" t="s">
        <v>92</v>
      </c>
      <c r="B133">
        <f>B93*10000/B62</f>
        <v>0.07584044889364798</v>
      </c>
      <c r="C133">
        <f>C93*10000/C62</f>
        <v>0.061805656824552295</v>
      </c>
      <c r="D133">
        <f>D93*10000/D62</f>
        <v>0.06679225250883117</v>
      </c>
      <c r="E133">
        <f>E93*10000/E62</f>
        <v>0.0691645853433404</v>
      </c>
      <c r="F133">
        <f>F93*10000/F62</f>
        <v>0.0438230932174798</v>
      </c>
      <c r="G133">
        <f>AVERAGE(C133:E133)</f>
        <v>0.06592083155890795</v>
      </c>
      <c r="H133">
        <f>STDEV(C133:E133)</f>
        <v>0.0037560601819103573</v>
      </c>
      <c r="I133">
        <f>(B133*B4+C133*C4+D133*D4+E133*E4+F133*F4)/SUM(B4:F4)</f>
        <v>0.06439910001346234</v>
      </c>
    </row>
    <row r="134" spans="1:9" ht="12.75">
      <c r="A134" t="s">
        <v>93</v>
      </c>
      <c r="B134">
        <f>B94*10000/B62</f>
        <v>-0.0039052272019216338</v>
      </c>
      <c r="C134">
        <f>C94*10000/C62</f>
        <v>-0.004459504550831468</v>
      </c>
      <c r="D134">
        <f>D94*10000/D62</f>
        <v>-0.004752137165622825</v>
      </c>
      <c r="E134">
        <f>E94*10000/E62</f>
        <v>0.013457405853434717</v>
      </c>
      <c r="F134">
        <f>F94*10000/F62</f>
        <v>-0.009356738134126392</v>
      </c>
      <c r="G134">
        <f>AVERAGE(C134:E134)</f>
        <v>0.0014152547123268081</v>
      </c>
      <c r="H134">
        <f>STDEV(C134:E134)</f>
        <v>0.010429835163643517</v>
      </c>
      <c r="I134">
        <f>(B134*B4+C134*C4+D134*D4+E134*E4+F134*F4)/SUM(B4:F4)</f>
        <v>-0.0007934924468380395</v>
      </c>
    </row>
    <row r="135" spans="1:9" ht="12.75">
      <c r="A135" t="s">
        <v>94</v>
      </c>
      <c r="B135">
        <f>B95*10000/B62</f>
        <v>-4.063401182154993E-05</v>
      </c>
      <c r="C135">
        <f>C95*10000/C62</f>
        <v>-0.0016368428538036303</v>
      </c>
      <c r="D135">
        <f>D95*10000/D62</f>
        <v>0.0003752775647444596</v>
      </c>
      <c r="E135">
        <f>E95*10000/E62</f>
        <v>0.0029085359044255963</v>
      </c>
      <c r="F135">
        <f>F95*10000/F62</f>
        <v>-0.005199222292870392</v>
      </c>
      <c r="G135">
        <f>AVERAGE(C135:E135)</f>
        <v>0.0005489902051221419</v>
      </c>
      <c r="H135">
        <f>STDEV(C135:E135)</f>
        <v>0.002277663073198186</v>
      </c>
      <c r="I135">
        <f>(B135*B4+C135*C4+D135*D4+E135*E4+F135*F4)/SUM(B4:F4)</f>
        <v>-0.0003048300519526173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2005-09-20T10:18:59Z</cp:lastPrinted>
  <dcterms:created xsi:type="dcterms:W3CDTF">2005-09-20T10:19:00Z</dcterms:created>
  <dcterms:modified xsi:type="dcterms:W3CDTF">2005-09-26T09:27:13Z</dcterms:modified>
  <cp:category/>
  <cp:version/>
  <cp:contentType/>
  <cp:contentStatus/>
</cp:coreProperties>
</file>