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<sst xmlns="http://schemas.openxmlformats.org/spreadsheetml/2006/main" count="204" uniqueCount="98">
  <si>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21/09/2005       11:31:53</t>
  </si>
  <si>
    <t>LISSNER</t>
  </si>
  <si>
    <t>HCMQAP681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</si>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</sst>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-0.002264</v>
      </c>
      <c r="C4" s="12">
        <v>-0.003758</v>
      </c>
      <c r="D4" s="12">
        <v>-0.003757</v>
      </c>
      <c r="E4" s="12">
        <v>-0.003758</v>
      </c>
      <c r="F4" s="24">
        <v>-0.002086</v>
      </c>
      <c r="G4" s="34">
        <v>-0.011716</v>
      </c>
    </row>
    <row r="5" spans="1:7" ht="12.75" thickBot="1">
      <c r="A5" s="44" t="s">
        <v>13</v>
      </c>
      <c r="B5" s="45">
        <v>-0.074813</v>
      </c>
      <c r="C5" s="46">
        <v>0.494832</v>
      </c>
      <c r="D5" s="46">
        <v>0.752422</v>
      </c>
      <c r="E5" s="46">
        <v>0.071915</v>
      </c>
      <c r="F5" s="47">
        <v>-2.339303</v>
      </c>
      <c r="G5" s="48">
        <v>6.256283</v>
      </c>
    </row>
    <row r="6" spans="1:7" ht="12.75" thickTop="1">
      <c r="A6" s="6" t="s">
        <v>14</v>
      </c>
      <c r="B6" s="39">
        <v>115.4469</v>
      </c>
      <c r="C6" s="40">
        <v>23.23338</v>
      </c>
      <c r="D6" s="40">
        <v>11.10322</v>
      </c>
      <c r="E6" s="40">
        <v>61.53347</v>
      </c>
      <c r="F6" s="41">
        <v>-298.0372</v>
      </c>
      <c r="G6" s="42">
        <v>0.0054082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2.903373</v>
      </c>
      <c r="C8" s="13">
        <v>-0.6636669</v>
      </c>
      <c r="D8" s="13">
        <v>-1.309256</v>
      </c>
      <c r="E8" s="13">
        <v>0.711476</v>
      </c>
      <c r="F8" s="25">
        <v>-3.585466</v>
      </c>
      <c r="G8" s="35">
        <v>-0.3611408</v>
      </c>
    </row>
    <row r="9" spans="1:7" ht="12">
      <c r="A9" s="20" t="s">
        <v>17</v>
      </c>
      <c r="B9" s="29">
        <v>-0.1194797</v>
      </c>
      <c r="C9" s="13">
        <v>-0.453758</v>
      </c>
      <c r="D9" s="13">
        <v>0.3334689</v>
      </c>
      <c r="E9" s="13">
        <v>0.2519321</v>
      </c>
      <c r="F9" s="25">
        <v>0.2067173</v>
      </c>
      <c r="G9" s="35">
        <v>0.04190205</v>
      </c>
    </row>
    <row r="10" spans="1:7" ht="12">
      <c r="A10" s="20" t="s">
        <v>18</v>
      </c>
      <c r="B10" s="29">
        <v>0.01012472</v>
      </c>
      <c r="C10" s="13">
        <v>0.257468</v>
      </c>
      <c r="D10" s="13">
        <v>0.3210727</v>
      </c>
      <c r="E10" s="13">
        <v>-0.7187896</v>
      </c>
      <c r="F10" s="25">
        <v>-2.157655</v>
      </c>
      <c r="G10" s="35">
        <v>-0.3203422</v>
      </c>
    </row>
    <row r="11" spans="1:7" ht="12">
      <c r="A11" s="21" t="s">
        <v>19</v>
      </c>
      <c r="B11" s="31">
        <v>3.208852</v>
      </c>
      <c r="C11" s="15">
        <v>2.850746</v>
      </c>
      <c r="D11" s="15">
        <v>3.326458</v>
      </c>
      <c r="E11" s="15">
        <v>1.556754</v>
      </c>
      <c r="F11" s="27">
        <v>13.33811</v>
      </c>
      <c r="G11" s="37">
        <v>4.105812</v>
      </c>
    </row>
    <row r="12" spans="1:7" ht="12">
      <c r="A12" s="20" t="s">
        <v>20</v>
      </c>
      <c r="B12" s="29">
        <v>-0.1926717</v>
      </c>
      <c r="C12" s="13">
        <v>0.02698071</v>
      </c>
      <c r="D12" s="13">
        <v>-0.07167075</v>
      </c>
      <c r="E12" s="13">
        <v>-0.2791949</v>
      </c>
      <c r="F12" s="25">
        <v>-0.4231629</v>
      </c>
      <c r="G12" s="35">
        <v>-0.1623274</v>
      </c>
    </row>
    <row r="13" spans="1:7" ht="12">
      <c r="A13" s="20" t="s">
        <v>21</v>
      </c>
      <c r="B13" s="29">
        <v>-0.1019415</v>
      </c>
      <c r="C13" s="13">
        <v>-0.03830145</v>
      </c>
      <c r="D13" s="13">
        <v>-0.08610088</v>
      </c>
      <c r="E13" s="13">
        <v>0.08566427</v>
      </c>
      <c r="F13" s="25">
        <v>0.2680228</v>
      </c>
      <c r="G13" s="35">
        <v>0.01169842</v>
      </c>
    </row>
    <row r="14" spans="1:7" ht="12">
      <c r="A14" s="20" t="s">
        <v>22</v>
      </c>
      <c r="B14" s="29">
        <v>-0.0459654</v>
      </c>
      <c r="C14" s="13">
        <v>0.07900237</v>
      </c>
      <c r="D14" s="13">
        <v>0.07320699</v>
      </c>
      <c r="E14" s="13">
        <v>-0.05301993</v>
      </c>
      <c r="F14" s="25">
        <v>0.1571595</v>
      </c>
      <c r="G14" s="35">
        <v>0.03817289</v>
      </c>
    </row>
    <row r="15" spans="1:7" ht="12">
      <c r="A15" s="21" t="s">
        <v>23</v>
      </c>
      <c r="B15" s="31">
        <v>-0.4903389</v>
      </c>
      <c r="C15" s="15">
        <v>-0.2558026</v>
      </c>
      <c r="D15" s="15">
        <v>-0.1864858</v>
      </c>
      <c r="E15" s="15">
        <v>-0.3535777</v>
      </c>
      <c r="F15" s="27">
        <v>-0.5410665</v>
      </c>
      <c r="G15" s="37">
        <v>-0.3347376</v>
      </c>
    </row>
    <row r="16" spans="1:7" ht="12">
      <c r="A16" s="20" t="s">
        <v>24</v>
      </c>
      <c r="B16" s="29">
        <v>-0.001534288</v>
      </c>
      <c r="C16" s="13">
        <v>-0.03003788</v>
      </c>
      <c r="D16" s="13">
        <v>-0.0385134</v>
      </c>
      <c r="E16" s="13">
        <v>-0.05488379</v>
      </c>
      <c r="F16" s="25">
        <v>-0.02978985</v>
      </c>
      <c r="G16" s="35">
        <v>-0.03388899</v>
      </c>
    </row>
    <row r="17" spans="1:7" ht="12">
      <c r="A17" s="20" t="s">
        <v>25</v>
      </c>
      <c r="B17" s="29">
        <v>-0.005023165</v>
      </c>
      <c r="C17" s="13">
        <v>-0.008302588</v>
      </c>
      <c r="D17" s="13">
        <v>-0.005337899</v>
      </c>
      <c r="E17" s="13">
        <v>-0.00629784</v>
      </c>
      <c r="F17" s="25">
        <v>-0.002679365</v>
      </c>
      <c r="G17" s="35">
        <v>-0.005882649</v>
      </c>
    </row>
    <row r="18" spans="1:7" ht="12">
      <c r="A18" s="20" t="s">
        <v>26</v>
      </c>
      <c r="B18" s="29">
        <v>0.01928063</v>
      </c>
      <c r="C18" s="13">
        <v>0.03442999</v>
      </c>
      <c r="D18" s="13">
        <v>0.03997332</v>
      </c>
      <c r="E18" s="13">
        <v>0.02775435</v>
      </c>
      <c r="F18" s="25">
        <v>0.05780846</v>
      </c>
      <c r="G18" s="35">
        <v>0.03507746</v>
      </c>
    </row>
    <row r="19" spans="1:7" ht="12">
      <c r="A19" s="21" t="s">
        <v>27</v>
      </c>
      <c r="B19" s="31">
        <v>-0.1982093</v>
      </c>
      <c r="C19" s="15">
        <v>-0.1833927</v>
      </c>
      <c r="D19" s="15">
        <v>-0.1943237</v>
      </c>
      <c r="E19" s="15">
        <v>-0.1756594</v>
      </c>
      <c r="F19" s="27">
        <v>-0.142397</v>
      </c>
      <c r="G19" s="37">
        <v>-0.1808356</v>
      </c>
    </row>
    <row r="20" spans="1:7" ht="12.75" thickBot="1">
      <c r="A20" s="44" t="s">
        <v>28</v>
      </c>
      <c r="B20" s="45">
        <v>-0.001080106</v>
      </c>
      <c r="C20" s="46">
        <v>-0.007231518</v>
      </c>
      <c r="D20" s="46">
        <v>-0.003961656</v>
      </c>
      <c r="E20" s="46">
        <v>0.003014729</v>
      </c>
      <c r="F20" s="47">
        <v>-0.003214821</v>
      </c>
      <c r="G20" s="48">
        <v>-0.002552487</v>
      </c>
    </row>
    <row r="21" spans="1:7" ht="12.75" thickTop="1">
      <c r="A21" s="6" t="s">
        <v>29</v>
      </c>
      <c r="B21" s="39">
        <v>7.370488</v>
      </c>
      <c r="C21" s="40">
        <v>62.52459</v>
      </c>
      <c r="D21" s="40">
        <v>22.71313</v>
      </c>
      <c r="E21" s="40">
        <v>11.71512</v>
      </c>
      <c r="F21" s="41">
        <v>-182.6406</v>
      </c>
      <c r="G21" s="43">
        <v>0.005079108</v>
      </c>
    </row>
    <row r="22" spans="1:7" ht="12">
      <c r="A22" s="20" t="s">
        <v>30</v>
      </c>
      <c r="B22" s="29">
        <v>-1.496266</v>
      </c>
      <c r="C22" s="13">
        <v>9.896649</v>
      </c>
      <c r="D22" s="13">
        <v>15.04846</v>
      </c>
      <c r="E22" s="13">
        <v>1.438308</v>
      </c>
      <c r="F22" s="25">
        <v>-46.7864</v>
      </c>
      <c r="G22" s="36">
        <v>0</v>
      </c>
    </row>
    <row r="23" spans="1:7" ht="12">
      <c r="A23" s="20" t="s">
        <v>31</v>
      </c>
      <c r="B23" s="29">
        <v>-2.489444</v>
      </c>
      <c r="C23" s="13">
        <v>-1.516596</v>
      </c>
      <c r="D23" s="13">
        <v>-2.092018</v>
      </c>
      <c r="E23" s="13">
        <v>-2.285172</v>
      </c>
      <c r="F23" s="25">
        <v>5.104414</v>
      </c>
      <c r="G23" s="35">
        <v>-1.096947</v>
      </c>
    </row>
    <row r="24" spans="1:7" ht="12">
      <c r="A24" s="20" t="s">
        <v>32</v>
      </c>
      <c r="B24" s="29">
        <v>-3.627504</v>
      </c>
      <c r="C24" s="13">
        <v>-2.132734</v>
      </c>
      <c r="D24" s="13">
        <v>2.648736</v>
      </c>
      <c r="E24" s="13">
        <v>3.47546</v>
      </c>
      <c r="F24" s="25">
        <v>3.203189</v>
      </c>
      <c r="G24" s="35">
        <v>0.8618307</v>
      </c>
    </row>
    <row r="25" spans="1:7" ht="12">
      <c r="A25" s="20" t="s">
        <v>33</v>
      </c>
      <c r="B25" s="29">
        <v>-0.3440834</v>
      </c>
      <c r="C25" s="13">
        <v>-0.209613</v>
      </c>
      <c r="D25" s="13">
        <v>-0.1580853</v>
      </c>
      <c r="E25" s="13">
        <v>-0.6840482</v>
      </c>
      <c r="F25" s="25">
        <v>-2.332919</v>
      </c>
      <c r="G25" s="35">
        <v>-0.6143173</v>
      </c>
    </row>
    <row r="26" spans="1:7" ht="12">
      <c r="A26" s="21" t="s">
        <v>34</v>
      </c>
      <c r="B26" s="31">
        <v>0.2855371</v>
      </c>
      <c r="C26" s="15">
        <v>0.3214766</v>
      </c>
      <c r="D26" s="15">
        <v>0.4607605</v>
      </c>
      <c r="E26" s="15">
        <v>0.1052199</v>
      </c>
      <c r="F26" s="27">
        <v>0.8781375</v>
      </c>
      <c r="G26" s="37">
        <v>0.3721959</v>
      </c>
    </row>
    <row r="27" spans="1:7" ht="12">
      <c r="A27" s="20" t="s">
        <v>35</v>
      </c>
      <c r="B27" s="29">
        <v>0.1644745</v>
      </c>
      <c r="C27" s="13">
        <v>0.07551249</v>
      </c>
      <c r="D27" s="13">
        <v>-0.1683169</v>
      </c>
      <c r="E27" s="13">
        <v>0.08073228</v>
      </c>
      <c r="F27" s="25">
        <v>0.1488142</v>
      </c>
      <c r="G27" s="35">
        <v>0.04081091</v>
      </c>
    </row>
    <row r="28" spans="1:7" ht="12">
      <c r="A28" s="20" t="s">
        <v>36</v>
      </c>
      <c r="B28" s="29">
        <v>-0.7307017</v>
      </c>
      <c r="C28" s="13">
        <v>-0.4858587</v>
      </c>
      <c r="D28" s="13">
        <v>0.3532001</v>
      </c>
      <c r="E28" s="13">
        <v>0.442825</v>
      </c>
      <c r="F28" s="25">
        <v>0.04766445</v>
      </c>
      <c r="G28" s="35">
        <v>-0.02495497</v>
      </c>
    </row>
    <row r="29" spans="1:7" ht="12">
      <c r="A29" s="20" t="s">
        <v>37</v>
      </c>
      <c r="B29" s="29">
        <v>0.01712701</v>
      </c>
      <c r="C29" s="13">
        <v>0.04153693</v>
      </c>
      <c r="D29" s="13">
        <v>-0.01179733</v>
      </c>
      <c r="E29" s="13">
        <v>-0.1783161</v>
      </c>
      <c r="F29" s="25">
        <v>-0.06085739</v>
      </c>
      <c r="G29" s="35">
        <v>-0.04138182</v>
      </c>
    </row>
    <row r="30" spans="1:7" ht="12">
      <c r="A30" s="21" t="s">
        <v>38</v>
      </c>
      <c r="B30" s="31">
        <v>0.07649726</v>
      </c>
      <c r="C30" s="15">
        <v>0.08267595</v>
      </c>
      <c r="D30" s="15">
        <v>0.1009174</v>
      </c>
      <c r="E30" s="15">
        <v>0.01278097</v>
      </c>
      <c r="F30" s="27">
        <v>0.2542167</v>
      </c>
      <c r="G30" s="37">
        <v>0.0922337</v>
      </c>
    </row>
    <row r="31" spans="1:7" ht="12">
      <c r="A31" s="20" t="s">
        <v>39</v>
      </c>
      <c r="B31" s="29">
        <v>0.02634801</v>
      </c>
      <c r="C31" s="13">
        <v>0.03148885</v>
      </c>
      <c r="D31" s="13">
        <v>-0.007590886</v>
      </c>
      <c r="E31" s="13">
        <v>-0.01156942</v>
      </c>
      <c r="F31" s="25">
        <v>0.001081492</v>
      </c>
      <c r="G31" s="35">
        <v>0.006926934</v>
      </c>
    </row>
    <row r="32" spans="1:7" ht="12">
      <c r="A32" s="20" t="s">
        <v>40</v>
      </c>
      <c r="B32" s="29">
        <v>-0.07012904</v>
      </c>
      <c r="C32" s="13">
        <v>-0.02786857</v>
      </c>
      <c r="D32" s="13">
        <v>0.06717783</v>
      </c>
      <c r="E32" s="13">
        <v>0.07704859</v>
      </c>
      <c r="F32" s="25">
        <v>-0.003728363</v>
      </c>
      <c r="G32" s="35">
        <v>0.01732236</v>
      </c>
    </row>
    <row r="33" spans="1:7" ht="12">
      <c r="A33" s="20" t="s">
        <v>41</v>
      </c>
      <c r="B33" s="29">
        <v>0.07494425</v>
      </c>
      <c r="C33" s="13">
        <v>0.05088461</v>
      </c>
      <c r="D33" s="13">
        <v>0.05812693</v>
      </c>
      <c r="E33" s="13">
        <v>0.05537355</v>
      </c>
      <c r="F33" s="25">
        <v>0.1007091</v>
      </c>
      <c r="G33" s="35">
        <v>0.0638474</v>
      </c>
    </row>
    <row r="34" spans="1:7" ht="12">
      <c r="A34" s="21" t="s">
        <v>42</v>
      </c>
      <c r="B34" s="31">
        <v>0.00619417</v>
      </c>
      <c r="C34" s="15">
        <v>0.01297658</v>
      </c>
      <c r="D34" s="15">
        <v>0.01215051</v>
      </c>
      <c r="E34" s="15">
        <v>0.003609782</v>
      </c>
      <c r="F34" s="27">
        <v>-0.02836065</v>
      </c>
      <c r="G34" s="37">
        <v>0.004008135</v>
      </c>
    </row>
    <row r="35" spans="1:7" ht="12.75" thickBot="1">
      <c r="A35" s="22" t="s">
        <v>43</v>
      </c>
      <c r="B35" s="32">
        <v>-0.0006590769</v>
      </c>
      <c r="C35" s="16">
        <v>0.001582419</v>
      </c>
      <c r="D35" s="16">
        <v>-0.001221031</v>
      </c>
      <c r="E35" s="16">
        <v>-0.00603644</v>
      </c>
      <c r="F35" s="28">
        <v>0.002520341</v>
      </c>
      <c r="G35" s="38">
        <v>-0.001124394</v>
      </c>
    </row>
    <row r="36" spans="1:7" ht="12">
      <c r="A36" s="4" t="s">
        <v>44</v>
      </c>
      <c r="B36" s="3">
        <v>22.8363</v>
      </c>
      <c r="C36" s="3">
        <v>22.8363</v>
      </c>
      <c r="D36" s="3">
        <v>22.84546</v>
      </c>
      <c r="E36" s="3">
        <v>22.84851</v>
      </c>
      <c r="F36" s="3">
        <v>22.85461</v>
      </c>
      <c r="G36" s="3"/>
    </row>
    <row r="37" spans="1:6" ht="12">
      <c r="A37" s="4" t="s">
        <v>45</v>
      </c>
      <c r="B37" s="2">
        <v>0.2339681</v>
      </c>
      <c r="C37" s="2">
        <v>0.134786</v>
      </c>
      <c r="D37" s="2">
        <v>0.07171631</v>
      </c>
      <c r="E37" s="2">
        <v>0.04475912</v>
      </c>
      <c r="F37" s="2">
        <v>0.01780192</v>
      </c>
    </row>
    <row r="38" spans="1:7" ht="12">
      <c r="A38" s="4" t="s">
        <v>53</v>
      </c>
      <c r="B38" s="2">
        <v>-0.0001962578</v>
      </c>
      <c r="C38" s="2">
        <v>-3.960191E-05</v>
      </c>
      <c r="D38" s="2">
        <v>-1.893354E-05</v>
      </c>
      <c r="E38" s="2">
        <v>-0.0001046098</v>
      </c>
      <c r="F38" s="2">
        <v>0.0005051995</v>
      </c>
      <c r="G38" s="2">
        <v>0.0003280718</v>
      </c>
    </row>
    <row r="39" spans="1:7" ht="12.75" thickBot="1">
      <c r="A39" s="4" t="s">
        <v>54</v>
      </c>
      <c r="B39" s="2">
        <v>-1.255919E-05</v>
      </c>
      <c r="C39" s="2">
        <v>-0.0001062526</v>
      </c>
      <c r="D39" s="2">
        <v>-3.858383E-05</v>
      </c>
      <c r="E39" s="2">
        <v>-1.990066E-05</v>
      </c>
      <c r="F39" s="2">
        <v>0.0003128526</v>
      </c>
      <c r="G39" s="2">
        <v>0.0006479987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3.117844</v>
      </c>
      <c r="F40" s="17" t="s">
        <v>48</v>
      </c>
      <c r="G40" s="8">
        <v>55.102406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0.003758</v>
      </c>
      <c r="D4">
        <v>0.003757</v>
      </c>
      <c r="E4">
        <v>0.003758</v>
      </c>
      <c r="F4">
        <v>0.002086</v>
      </c>
      <c r="G4">
        <v>0.011716</v>
      </c>
    </row>
    <row r="5" spans="1:7" ht="12.75">
      <c r="A5" t="s">
        <v>13</v>
      </c>
      <c r="B5">
        <v>-0.074813</v>
      </c>
      <c r="C5">
        <v>0.494832</v>
      </c>
      <c r="D5">
        <v>0.752422</v>
      </c>
      <c r="E5">
        <v>0.071915</v>
      </c>
      <c r="F5">
        <v>-2.339303</v>
      </c>
      <c r="G5">
        <v>6.256283</v>
      </c>
    </row>
    <row r="6" spans="1:7" ht="12.75">
      <c r="A6" t="s">
        <v>14</v>
      </c>
      <c r="B6" s="49">
        <v>115.4469</v>
      </c>
      <c r="C6" s="49">
        <v>23.23338</v>
      </c>
      <c r="D6" s="49">
        <v>11.10322</v>
      </c>
      <c r="E6" s="49">
        <v>61.53347</v>
      </c>
      <c r="F6" s="49">
        <v>-298.0372</v>
      </c>
      <c r="G6" s="49">
        <v>0.0054082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2.903373</v>
      </c>
      <c r="C8" s="49">
        <v>-0.6636669</v>
      </c>
      <c r="D8" s="49">
        <v>-1.309256</v>
      </c>
      <c r="E8" s="49">
        <v>0.711476</v>
      </c>
      <c r="F8" s="49">
        <v>-3.585466</v>
      </c>
      <c r="G8" s="49">
        <v>-0.3611408</v>
      </c>
    </row>
    <row r="9" spans="1:7" ht="12.75">
      <c r="A9" t="s">
        <v>17</v>
      </c>
      <c r="B9" s="49">
        <v>-0.1194797</v>
      </c>
      <c r="C9" s="49">
        <v>-0.453758</v>
      </c>
      <c r="D9" s="49">
        <v>0.3334689</v>
      </c>
      <c r="E9" s="49">
        <v>0.2519321</v>
      </c>
      <c r="F9" s="49">
        <v>0.2067173</v>
      </c>
      <c r="G9" s="49">
        <v>0.04190205</v>
      </c>
    </row>
    <row r="10" spans="1:7" ht="12.75">
      <c r="A10" t="s">
        <v>18</v>
      </c>
      <c r="B10" s="49">
        <v>0.01012472</v>
      </c>
      <c r="C10" s="49">
        <v>0.257468</v>
      </c>
      <c r="D10" s="49">
        <v>0.3210727</v>
      </c>
      <c r="E10" s="49">
        <v>-0.7187896</v>
      </c>
      <c r="F10" s="49">
        <v>-2.157655</v>
      </c>
      <c r="G10" s="49">
        <v>-0.3203422</v>
      </c>
    </row>
    <row r="11" spans="1:7" ht="12.75">
      <c r="A11" t="s">
        <v>19</v>
      </c>
      <c r="B11" s="49">
        <v>3.208852</v>
      </c>
      <c r="C11" s="49">
        <v>2.850746</v>
      </c>
      <c r="D11" s="49">
        <v>3.326458</v>
      </c>
      <c r="E11" s="49">
        <v>1.556754</v>
      </c>
      <c r="F11" s="49">
        <v>13.33811</v>
      </c>
      <c r="G11" s="49">
        <v>4.105812</v>
      </c>
    </row>
    <row r="12" spans="1:7" ht="12.75">
      <c r="A12" t="s">
        <v>20</v>
      </c>
      <c r="B12" s="49">
        <v>-0.1926717</v>
      </c>
      <c r="C12" s="49">
        <v>0.02698071</v>
      </c>
      <c r="D12" s="49">
        <v>-0.07167075</v>
      </c>
      <c r="E12" s="49">
        <v>-0.2791949</v>
      </c>
      <c r="F12" s="49">
        <v>-0.4231629</v>
      </c>
      <c r="G12" s="49">
        <v>-0.1623274</v>
      </c>
    </row>
    <row r="13" spans="1:7" ht="12.75">
      <c r="A13" t="s">
        <v>21</v>
      </c>
      <c r="B13" s="49">
        <v>-0.1019415</v>
      </c>
      <c r="C13" s="49">
        <v>-0.03830145</v>
      </c>
      <c r="D13" s="49">
        <v>-0.08610088</v>
      </c>
      <c r="E13" s="49">
        <v>0.08566427</v>
      </c>
      <c r="F13" s="49">
        <v>0.2680228</v>
      </c>
      <c r="G13" s="49">
        <v>0.01169842</v>
      </c>
    </row>
    <row r="14" spans="1:7" ht="12.75">
      <c r="A14" t="s">
        <v>22</v>
      </c>
      <c r="B14" s="49">
        <v>-0.0459654</v>
      </c>
      <c r="C14" s="49">
        <v>0.07900237</v>
      </c>
      <c r="D14" s="49">
        <v>0.07320699</v>
      </c>
      <c r="E14" s="49">
        <v>-0.05301993</v>
      </c>
      <c r="F14" s="49">
        <v>0.1571595</v>
      </c>
      <c r="G14" s="49">
        <v>0.03817289</v>
      </c>
    </row>
    <row r="15" spans="1:7" ht="12.75">
      <c r="A15" t="s">
        <v>23</v>
      </c>
      <c r="B15" s="49">
        <v>-0.4903389</v>
      </c>
      <c r="C15" s="49">
        <v>-0.2558026</v>
      </c>
      <c r="D15" s="49">
        <v>-0.1864858</v>
      </c>
      <c r="E15" s="49">
        <v>-0.3535777</v>
      </c>
      <c r="F15" s="49">
        <v>-0.5410665</v>
      </c>
      <c r="G15" s="49">
        <v>-0.3347376</v>
      </c>
    </row>
    <row r="16" spans="1:7" ht="12.75">
      <c r="A16" t="s">
        <v>24</v>
      </c>
      <c r="B16" s="49">
        <v>-0.001534288</v>
      </c>
      <c r="C16" s="49">
        <v>-0.03003788</v>
      </c>
      <c r="D16" s="49">
        <v>-0.0385134</v>
      </c>
      <c r="E16" s="49">
        <v>-0.05488379</v>
      </c>
      <c r="F16" s="49">
        <v>-0.02978985</v>
      </c>
      <c r="G16" s="49">
        <v>-0.03388899</v>
      </c>
    </row>
    <row r="17" spans="1:7" ht="12.75">
      <c r="A17" t="s">
        <v>25</v>
      </c>
      <c r="B17" s="49">
        <v>-0.005023165</v>
      </c>
      <c r="C17" s="49">
        <v>-0.008302588</v>
      </c>
      <c r="D17" s="49">
        <v>-0.005337899</v>
      </c>
      <c r="E17" s="49">
        <v>-0.00629784</v>
      </c>
      <c r="F17" s="49">
        <v>-0.002679365</v>
      </c>
      <c r="G17" s="49">
        <v>-0.005882649</v>
      </c>
    </row>
    <row r="18" spans="1:7" ht="12.75">
      <c r="A18" t="s">
        <v>26</v>
      </c>
      <c r="B18" s="49">
        <v>0.01928063</v>
      </c>
      <c r="C18" s="49">
        <v>0.03442999</v>
      </c>
      <c r="D18" s="49">
        <v>0.03997332</v>
      </c>
      <c r="E18" s="49">
        <v>0.02775435</v>
      </c>
      <c r="F18" s="49">
        <v>0.05780846</v>
      </c>
      <c r="G18" s="49">
        <v>0.03507746</v>
      </c>
    </row>
    <row r="19" spans="1:7" ht="12.75">
      <c r="A19" t="s">
        <v>27</v>
      </c>
      <c r="B19" s="49">
        <v>-0.1982093</v>
      </c>
      <c r="C19" s="49">
        <v>-0.1833927</v>
      </c>
      <c r="D19" s="49">
        <v>-0.1943237</v>
      </c>
      <c r="E19" s="49">
        <v>-0.1756594</v>
      </c>
      <c r="F19" s="49">
        <v>-0.142397</v>
      </c>
      <c r="G19" s="49">
        <v>-0.1808356</v>
      </c>
    </row>
    <row r="20" spans="1:7" ht="12.75">
      <c r="A20" t="s">
        <v>28</v>
      </c>
      <c r="B20" s="49">
        <v>-0.001080106</v>
      </c>
      <c r="C20" s="49">
        <v>-0.007231518</v>
      </c>
      <c r="D20" s="49">
        <v>-0.003961656</v>
      </c>
      <c r="E20" s="49">
        <v>0.003014729</v>
      </c>
      <c r="F20" s="49">
        <v>-0.003214821</v>
      </c>
      <c r="G20" s="49">
        <v>-0.002552487</v>
      </c>
    </row>
    <row r="21" spans="1:7" ht="12.75">
      <c r="A21" t="s">
        <v>29</v>
      </c>
      <c r="B21" s="49">
        <v>7.370488</v>
      </c>
      <c r="C21" s="49">
        <v>62.52459</v>
      </c>
      <c r="D21" s="49">
        <v>22.71313</v>
      </c>
      <c r="E21" s="49">
        <v>11.71512</v>
      </c>
      <c r="F21" s="49">
        <v>-182.6406</v>
      </c>
      <c r="G21" s="49">
        <v>0.005079108</v>
      </c>
    </row>
    <row r="22" spans="1:7" ht="12.75">
      <c r="A22" t="s">
        <v>30</v>
      </c>
      <c r="B22" s="49">
        <v>-1.496266</v>
      </c>
      <c r="C22" s="49">
        <v>9.896649</v>
      </c>
      <c r="D22" s="49">
        <v>15.04846</v>
      </c>
      <c r="E22" s="49">
        <v>1.438308</v>
      </c>
      <c r="F22" s="49">
        <v>-46.7864</v>
      </c>
      <c r="G22" s="49">
        <v>0</v>
      </c>
    </row>
    <row r="23" spans="1:7" ht="12.75">
      <c r="A23" t="s">
        <v>31</v>
      </c>
      <c r="B23" s="49">
        <v>-2.489444</v>
      </c>
      <c r="C23" s="49">
        <v>-1.516596</v>
      </c>
      <c r="D23" s="49">
        <v>-2.092018</v>
      </c>
      <c r="E23" s="49">
        <v>-2.285172</v>
      </c>
      <c r="F23" s="49">
        <v>5.104414</v>
      </c>
      <c r="G23" s="49">
        <v>-1.096947</v>
      </c>
    </row>
    <row r="24" spans="1:7" ht="12.75">
      <c r="A24" t="s">
        <v>32</v>
      </c>
      <c r="B24" s="49">
        <v>-3.627504</v>
      </c>
      <c r="C24" s="49">
        <v>-2.132734</v>
      </c>
      <c r="D24" s="49">
        <v>2.648736</v>
      </c>
      <c r="E24" s="49">
        <v>3.47546</v>
      </c>
      <c r="F24" s="49">
        <v>3.203189</v>
      </c>
      <c r="G24" s="49">
        <v>0.8618307</v>
      </c>
    </row>
    <row r="25" spans="1:7" ht="12.75">
      <c r="A25" t="s">
        <v>33</v>
      </c>
      <c r="B25" s="49">
        <v>-0.3440834</v>
      </c>
      <c r="C25" s="49">
        <v>-0.209613</v>
      </c>
      <c r="D25" s="49">
        <v>-0.1580853</v>
      </c>
      <c r="E25" s="49">
        <v>-0.6840482</v>
      </c>
      <c r="F25" s="49">
        <v>-2.332919</v>
      </c>
      <c r="G25" s="49">
        <v>-0.6143173</v>
      </c>
    </row>
    <row r="26" spans="1:7" ht="12.75">
      <c r="A26" t="s">
        <v>34</v>
      </c>
      <c r="B26" s="49">
        <v>0.2855371</v>
      </c>
      <c r="C26" s="49">
        <v>0.3214766</v>
      </c>
      <c r="D26" s="49">
        <v>0.4607605</v>
      </c>
      <c r="E26" s="49">
        <v>0.1052199</v>
      </c>
      <c r="F26" s="49">
        <v>0.8781375</v>
      </c>
      <c r="G26" s="49">
        <v>0.3721959</v>
      </c>
    </row>
    <row r="27" spans="1:7" ht="12.75">
      <c r="A27" t="s">
        <v>35</v>
      </c>
      <c r="B27" s="49">
        <v>0.1644745</v>
      </c>
      <c r="C27" s="49">
        <v>0.07551249</v>
      </c>
      <c r="D27" s="49">
        <v>-0.1683169</v>
      </c>
      <c r="E27" s="49">
        <v>0.08073228</v>
      </c>
      <c r="F27" s="49">
        <v>0.1488142</v>
      </c>
      <c r="G27" s="49">
        <v>0.04081091</v>
      </c>
    </row>
    <row r="28" spans="1:7" ht="12.75">
      <c r="A28" t="s">
        <v>36</v>
      </c>
      <c r="B28" s="49">
        <v>-0.7307017</v>
      </c>
      <c r="C28" s="49">
        <v>-0.4858587</v>
      </c>
      <c r="D28" s="49">
        <v>0.3532001</v>
      </c>
      <c r="E28" s="49">
        <v>0.442825</v>
      </c>
      <c r="F28" s="49">
        <v>0.04766445</v>
      </c>
      <c r="G28" s="49">
        <v>-0.02495497</v>
      </c>
    </row>
    <row r="29" spans="1:7" ht="12.75">
      <c r="A29" t="s">
        <v>37</v>
      </c>
      <c r="B29" s="49">
        <v>0.01712701</v>
      </c>
      <c r="C29" s="49">
        <v>0.04153693</v>
      </c>
      <c r="D29" s="49">
        <v>-0.01179733</v>
      </c>
      <c r="E29" s="49">
        <v>-0.1783161</v>
      </c>
      <c r="F29" s="49">
        <v>-0.06085739</v>
      </c>
      <c r="G29" s="49">
        <v>-0.04138182</v>
      </c>
    </row>
    <row r="30" spans="1:7" ht="12.75">
      <c r="A30" t="s">
        <v>38</v>
      </c>
      <c r="B30" s="49">
        <v>0.07649726</v>
      </c>
      <c r="C30" s="49">
        <v>0.08267595</v>
      </c>
      <c r="D30" s="49">
        <v>0.1009174</v>
      </c>
      <c r="E30" s="49">
        <v>0.01278097</v>
      </c>
      <c r="F30" s="49">
        <v>0.2542167</v>
      </c>
      <c r="G30" s="49">
        <v>0.0922337</v>
      </c>
    </row>
    <row r="31" spans="1:7" ht="12.75">
      <c r="A31" t="s">
        <v>39</v>
      </c>
      <c r="B31" s="49">
        <v>0.02634801</v>
      </c>
      <c r="C31" s="49">
        <v>0.03148885</v>
      </c>
      <c r="D31" s="49">
        <v>-0.007590886</v>
      </c>
      <c r="E31" s="49">
        <v>-0.01156942</v>
      </c>
      <c r="F31" s="49">
        <v>0.001081492</v>
      </c>
      <c r="G31" s="49">
        <v>0.006926934</v>
      </c>
    </row>
    <row r="32" spans="1:7" ht="12.75">
      <c r="A32" t="s">
        <v>40</v>
      </c>
      <c r="B32" s="49">
        <v>-0.07012904</v>
      </c>
      <c r="C32" s="49">
        <v>-0.02786857</v>
      </c>
      <c r="D32" s="49">
        <v>0.06717783</v>
      </c>
      <c r="E32" s="49">
        <v>0.07704859</v>
      </c>
      <c r="F32" s="49">
        <v>-0.003728363</v>
      </c>
      <c r="G32" s="49">
        <v>0.01732236</v>
      </c>
    </row>
    <row r="33" spans="1:7" ht="12.75">
      <c r="A33" t="s">
        <v>41</v>
      </c>
      <c r="B33" s="49">
        <v>0.07494425</v>
      </c>
      <c r="C33" s="49">
        <v>0.05088461</v>
      </c>
      <c r="D33" s="49">
        <v>0.05812693</v>
      </c>
      <c r="E33" s="49">
        <v>0.05537355</v>
      </c>
      <c r="F33" s="49">
        <v>0.1007091</v>
      </c>
      <c r="G33" s="49">
        <v>0.0638474</v>
      </c>
    </row>
    <row r="34" spans="1:7" ht="12.75">
      <c r="A34" t="s">
        <v>42</v>
      </c>
      <c r="B34" s="49">
        <v>0.00619417</v>
      </c>
      <c r="C34" s="49">
        <v>0.01297658</v>
      </c>
      <c r="D34" s="49">
        <v>0.01215051</v>
      </c>
      <c r="E34" s="49">
        <v>0.003609782</v>
      </c>
      <c r="F34" s="49">
        <v>-0.02836065</v>
      </c>
      <c r="G34" s="49">
        <v>0.004008135</v>
      </c>
    </row>
    <row r="35" spans="1:7" ht="12.75">
      <c r="A35" t="s">
        <v>43</v>
      </c>
      <c r="B35" s="49">
        <v>-0.0006590769</v>
      </c>
      <c r="C35" s="49">
        <v>0.001582419</v>
      </c>
      <c r="D35" s="49">
        <v>-0.001221031</v>
      </c>
      <c r="E35" s="49">
        <v>-0.00603644</v>
      </c>
      <c r="F35" s="49">
        <v>0.002520341</v>
      </c>
      <c r="G35" s="49">
        <v>-0.001124394</v>
      </c>
    </row>
    <row r="36" spans="1:6" ht="12.75">
      <c r="A36" t="s">
        <v>44</v>
      </c>
      <c r="B36" s="49">
        <v>22.8363</v>
      </c>
      <c r="C36" s="49">
        <v>22.8363</v>
      </c>
      <c r="D36" s="49">
        <v>22.84546</v>
      </c>
      <c r="E36" s="49">
        <v>22.84851</v>
      </c>
      <c r="F36" s="49">
        <v>22.85461</v>
      </c>
    </row>
    <row r="37" spans="1:6" ht="12.75">
      <c r="A37" t="s">
        <v>45</v>
      </c>
      <c r="B37" s="49">
        <v>0.2339681</v>
      </c>
      <c r="C37" s="49">
        <v>0.134786</v>
      </c>
      <c r="D37" s="49">
        <v>0.07171631</v>
      </c>
      <c r="E37" s="49">
        <v>0.04475912</v>
      </c>
      <c r="F37" s="49">
        <v>0.01780192</v>
      </c>
    </row>
    <row r="38" spans="1:7" ht="12.75">
      <c r="A38" t="s">
        <v>55</v>
      </c>
      <c r="B38" s="49">
        <v>-0.0001962578</v>
      </c>
      <c r="C38" s="49">
        <v>-3.960191E-05</v>
      </c>
      <c r="D38" s="49">
        <v>-1.893354E-05</v>
      </c>
      <c r="E38" s="49">
        <v>-0.0001046098</v>
      </c>
      <c r="F38" s="49">
        <v>0.0005051995</v>
      </c>
      <c r="G38" s="49">
        <v>0.0003280718</v>
      </c>
    </row>
    <row r="39" spans="1:7" ht="12.75">
      <c r="A39" t="s">
        <v>56</v>
      </c>
      <c r="B39" s="49">
        <v>-1.255919E-05</v>
      </c>
      <c r="C39" s="49">
        <v>-0.0001062526</v>
      </c>
      <c r="D39" s="49">
        <v>-3.858383E-05</v>
      </c>
      <c r="E39" s="49">
        <v>-1.990066E-05</v>
      </c>
      <c r="F39" s="49">
        <v>0.0003128526</v>
      </c>
      <c r="G39" s="49">
        <v>0.0006479987</v>
      </c>
    </row>
    <row r="40" spans="2:7" ht="12.75">
      <c r="B40" t="s">
        <v>46</v>
      </c>
      <c r="C40">
        <v>-0.003758</v>
      </c>
      <c r="D40" t="s">
        <v>47</v>
      </c>
      <c r="E40">
        <v>3.117844</v>
      </c>
      <c r="F40" t="s">
        <v>48</v>
      </c>
      <c r="G40">
        <v>55.102406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-0.0001962578508103542</v>
      </c>
      <c r="C50">
        <f>-0.017/(C7*C7+C22*C22)*(C21*C22+C6*C7)</f>
        <v>-3.9601900479035497E-05</v>
      </c>
      <c r="D50">
        <f>-0.017/(D7*D7+D22*D22)*(D21*D22+D6*D7)</f>
        <v>-1.893353672064956E-05</v>
      </c>
      <c r="E50">
        <f>-0.017/(E7*E7+E22*E22)*(E21*E22+E6*E7)</f>
        <v>-0.00010460976132754548</v>
      </c>
      <c r="F50">
        <f>-0.017/(F7*F7+F22*F22)*(F21*F22+F6*F7)</f>
        <v>0.0005051995149996633</v>
      </c>
      <c r="G50">
        <f>(B50*B$4+C50*C$4+D50*D$4+E50*E$4+F50*F$4)/SUM(B$4:F$4)</f>
        <v>-2.2801692850002753E-07</v>
      </c>
    </row>
    <row r="51" spans="1:7" ht="12.75">
      <c r="A51" t="s">
        <v>59</v>
      </c>
      <c r="B51">
        <f>-0.017/(B7*B7+B22*B22)*(B21*B7-B6*B22)</f>
        <v>-1.255919499494006E-05</v>
      </c>
      <c r="C51">
        <f>-0.017/(C7*C7+C22*C22)*(C21*C7-C6*C22)</f>
        <v>-0.0001062526103891226</v>
      </c>
      <c r="D51">
        <f>-0.017/(D7*D7+D22*D22)*(D21*D7-D6*D22)</f>
        <v>-3.858382894300007E-05</v>
      </c>
      <c r="E51">
        <f>-0.017/(E7*E7+E22*E22)*(E21*E7-E6*E22)</f>
        <v>-1.9900657894340455E-05</v>
      </c>
      <c r="F51">
        <f>-0.017/(F7*F7+F22*F22)*(F21*F7-F6*F22)</f>
        <v>0.000312852666658858</v>
      </c>
      <c r="G51">
        <f>(B51*B$4+C51*C$4+D51*D$4+E51*E$4+F51*F$4)/SUM(B$4:F$4)</f>
        <v>3.2856798526071836E-07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9999.929285275564</v>
      </c>
      <c r="C62">
        <f>C7+(2/0.017)*(C8*C50-C23*C51)</f>
        <v>9999.984134139602</v>
      </c>
      <c r="D62">
        <f>D7+(2/0.017)*(D8*D50-D23*D51)</f>
        <v>9999.993420091987</v>
      </c>
      <c r="E62">
        <f>E7+(2/0.017)*(E8*E50-E23*E51)</f>
        <v>9999.985893675206</v>
      </c>
      <c r="F62">
        <f>F7+(2/0.017)*(F8*F50-F23*F51)</f>
        <v>9999.59902291578</v>
      </c>
    </row>
    <row r="63" spans="1:6" ht="12.75">
      <c r="A63" t="s">
        <v>67</v>
      </c>
      <c r="B63">
        <f>B8+(3/0.017)*(B9*B50-B24*B51)</f>
        <v>2.8994712880688014</v>
      </c>
      <c r="C63">
        <f>C8+(3/0.017)*(C9*C50-C24*C51)</f>
        <v>-0.7004855251073062</v>
      </c>
      <c r="D63">
        <f>D8+(3/0.017)*(D9*D50-D24*D51)</f>
        <v>-1.2923351827513256</v>
      </c>
      <c r="E63">
        <f>E8+(3/0.017)*(E9*E50-E24*E51)</f>
        <v>0.7190305971118325</v>
      </c>
      <c r="F63">
        <f>F8+(3/0.017)*(F9*F50-F24*F51)</f>
        <v>-3.74388236601652</v>
      </c>
    </row>
    <row r="64" spans="1:6" ht="12.75">
      <c r="A64" t="s">
        <v>68</v>
      </c>
      <c r="B64">
        <f>B9+(4/0.017)*(B10*B50-B25*B51)</f>
        <v>-0.12096404501232436</v>
      </c>
      <c r="C64">
        <f>C9+(4/0.017)*(C10*C50-C25*C51)</f>
        <v>-0.4613975648315368</v>
      </c>
      <c r="D64">
        <f>D9+(4/0.017)*(D10*D50-D25*D51)</f>
        <v>0.330603352251988</v>
      </c>
      <c r="E64">
        <f>E9+(4/0.017)*(E10*E50-E25*E51)</f>
        <v>0.26642137042100766</v>
      </c>
      <c r="F64">
        <f>F9+(4/0.017)*(F10*F50-F25*F51)</f>
        <v>0.12196757546176891</v>
      </c>
    </row>
    <row r="65" spans="1:6" ht="12.75">
      <c r="A65" t="s">
        <v>69</v>
      </c>
      <c r="B65">
        <f>B10+(5/0.017)*(B11*B50-B26*B51)</f>
        <v>-0.17404477440332852</v>
      </c>
      <c r="C65">
        <f>C10+(5/0.017)*(C11*C50-C26*C51)</f>
        <v>0.23430999074882683</v>
      </c>
      <c r="D65">
        <f>D10+(5/0.017)*(D11*D50-D26*D51)</f>
        <v>0.30777749106558605</v>
      </c>
      <c r="E65">
        <f>E10+(5/0.017)*(E11*E50-E26*E51)</f>
        <v>-0.7660712821035662</v>
      </c>
      <c r="F65">
        <f>F10+(5/0.017)*(F11*F50-F26*F51)</f>
        <v>-0.2565729281047011</v>
      </c>
    </row>
    <row r="66" spans="1:6" ht="12.75">
      <c r="A66" t="s">
        <v>70</v>
      </c>
      <c r="B66">
        <f>B11+(6/0.017)*(B12*B50-B27*B51)</f>
        <v>3.2229269415545314</v>
      </c>
      <c r="C66">
        <f>C11+(6/0.017)*(C12*C50-C27*C51)</f>
        <v>2.8532006747484266</v>
      </c>
      <c r="D66">
        <f>D11+(6/0.017)*(D12*D50-D27*D51)</f>
        <v>3.324644824811449</v>
      </c>
      <c r="E66">
        <f>E11+(6/0.017)*(E12*E50-E27*E51)</f>
        <v>1.5676292249428863</v>
      </c>
      <c r="F66">
        <f>F11+(6/0.017)*(F12*F50-F27*F51)</f>
        <v>13.246225784299098</v>
      </c>
    </row>
    <row r="67" spans="1:6" ht="12.75">
      <c r="A67" t="s">
        <v>71</v>
      </c>
      <c r="B67">
        <f>B12+(7/0.017)*(B13*B50-B28*B51)</f>
        <v>-0.18821237282619727</v>
      </c>
      <c r="C67">
        <f>C12+(7/0.017)*(C13*C50-C28*C51)</f>
        <v>0.0063484385524035375</v>
      </c>
      <c r="D67">
        <f>D12+(7/0.017)*(D13*D50-D28*D51)</f>
        <v>-0.06538804147650146</v>
      </c>
      <c r="E67">
        <f>E12+(7/0.017)*(E13*E50-E28*E51)</f>
        <v>-0.2792561747087388</v>
      </c>
      <c r="F67">
        <f>F12+(7/0.017)*(F13*F50-F28*F51)</f>
        <v>-0.3735481195311372</v>
      </c>
    </row>
    <row r="68" spans="1:6" ht="12.75">
      <c r="A68" t="s">
        <v>72</v>
      </c>
      <c r="B68">
        <f>B13+(8/0.017)*(B14*B50-B29*B51)</f>
        <v>-0.09759506608286657</v>
      </c>
      <c r="C68">
        <f>C13+(8/0.017)*(C14*C50-C29*C51)</f>
        <v>-0.037696855531434204</v>
      </c>
      <c r="D68">
        <f>D13+(8/0.017)*(D14*D50-D29*D51)</f>
        <v>-0.08696735218638935</v>
      </c>
      <c r="E68">
        <f>E13+(8/0.017)*(E14*E50-E29*E51)</f>
        <v>0.08660440859752949</v>
      </c>
      <c r="F68">
        <f>F13+(8/0.017)*(F14*F50-F29*F51)</f>
        <v>0.31434576467058245</v>
      </c>
    </row>
    <row r="69" spans="1:6" ht="12.75">
      <c r="A69" t="s">
        <v>73</v>
      </c>
      <c r="B69">
        <f>B14+(9/0.017)*(B15*B50-B30*B51)</f>
        <v>0.005490036716981554</v>
      </c>
      <c r="C69">
        <f>C14+(9/0.017)*(C15*C50-C30*C51)</f>
        <v>0.08901609008837717</v>
      </c>
      <c r="D69">
        <f>D14+(9/0.017)*(D15*D50-D30*D51)</f>
        <v>0.07713766876296284</v>
      </c>
      <c r="E69">
        <f>E14+(9/0.017)*(E15*E50-E30*E51)</f>
        <v>-0.03330356196038631</v>
      </c>
      <c r="F69">
        <f>F14+(9/0.017)*(F15*F50-F30*F51)</f>
        <v>-0.029658744293001277</v>
      </c>
    </row>
    <row r="70" spans="1:6" ht="12.75">
      <c r="A70" t="s">
        <v>74</v>
      </c>
      <c r="B70">
        <f>B15+(10/0.017)*(B16*B50-B31*B51)</f>
        <v>-0.48996712008192783</v>
      </c>
      <c r="C70">
        <f>C15+(10/0.017)*(C16*C50-C31*C51)</f>
        <v>-0.25313475903234545</v>
      </c>
      <c r="D70">
        <f>D15+(10/0.017)*(D16*D50-D31*D51)</f>
        <v>-0.18622914739636046</v>
      </c>
      <c r="E70">
        <f>E15+(10/0.017)*(E16*E50-E31*E51)</f>
        <v>-0.3503358522922381</v>
      </c>
      <c r="F70">
        <f>F15+(10/0.017)*(F16*F50-F31*F51)</f>
        <v>-0.5501183620165194</v>
      </c>
    </row>
    <row r="71" spans="1:6" ht="12.75">
      <c r="A71" t="s">
        <v>75</v>
      </c>
      <c r="B71">
        <f>B16+(11/0.017)*(B17*B50-B32*B51)</f>
        <v>-0.001466300701824926</v>
      </c>
      <c r="C71">
        <f>C16+(11/0.017)*(C17*C50-C32*C51)</f>
        <v>-0.03174113944192901</v>
      </c>
      <c r="D71">
        <f>D16+(11/0.017)*(D17*D50-D32*D51)</f>
        <v>-0.03677084262998206</v>
      </c>
      <c r="E71">
        <f>E16+(11/0.017)*(E17*E50-E32*E51)</f>
        <v>-0.053465350889928584</v>
      </c>
      <c r="F71">
        <f>F16+(11/0.017)*(F17*F50-F32*F51)</f>
        <v>-0.029910970088737256</v>
      </c>
    </row>
    <row r="72" spans="1:6" ht="12.75">
      <c r="A72" t="s">
        <v>76</v>
      </c>
      <c r="B72">
        <f>B17+(12/0.017)*(B18*B50-B33*B51)</f>
        <v>-0.007029801863461249</v>
      </c>
      <c r="C72">
        <f>C17+(12/0.017)*(C18*C50-C33*C51)</f>
        <v>-0.005448614162123578</v>
      </c>
      <c r="D72">
        <f>D17+(12/0.017)*(D18*D50-D33*D51)</f>
        <v>-0.00428901203385732</v>
      </c>
      <c r="E72">
        <f>E17+(12/0.017)*(E18*E50-E33*E51)</f>
        <v>-0.007569420603074828</v>
      </c>
      <c r="F72">
        <f>F17+(12/0.017)*(F18*F50-F33*F51)</f>
        <v>-0.004304521143719646</v>
      </c>
    </row>
    <row r="73" spans="1:6" ht="12.75">
      <c r="A73" t="s">
        <v>77</v>
      </c>
      <c r="B73">
        <f>B18+(13/0.017)*(B19*B50-B34*B51)</f>
        <v>0.04908727854278383</v>
      </c>
      <c r="C73">
        <f>C18+(13/0.017)*(C19*C50-C34*C51)</f>
        <v>0.04103819202280962</v>
      </c>
      <c r="D73">
        <f>D18+(13/0.017)*(D19*D50-D34*D51)</f>
        <v>0.04314535678927559</v>
      </c>
      <c r="E73">
        <f>E18+(13/0.017)*(E19*E50-E34*E51)</f>
        <v>0.04186128084074911</v>
      </c>
      <c r="F73">
        <f>F18+(13/0.017)*(F19*F50-F34*F51)</f>
        <v>0.009581373256619383</v>
      </c>
    </row>
    <row r="74" spans="1:6" ht="12.75">
      <c r="A74" t="s">
        <v>78</v>
      </c>
      <c r="B74">
        <f>B19+(14/0.017)*(B20*B50-B35*B51)</f>
        <v>-0.19804154557078527</v>
      </c>
      <c r="C74">
        <f>C19+(14/0.017)*(C20*C50-C35*C51)</f>
        <v>-0.18301839105418893</v>
      </c>
      <c r="D74">
        <f>D19+(14/0.017)*(D20*D50-D35*D51)</f>
        <v>-0.19430072673449558</v>
      </c>
      <c r="E74">
        <f>E19+(14/0.017)*(E20*E50-E35*E51)</f>
        <v>-0.17601804640699747</v>
      </c>
      <c r="F74">
        <f>F19+(14/0.017)*(F20*F50-F35*F51)</f>
        <v>-0.14438386469285325</v>
      </c>
    </row>
    <row r="75" spans="1:6" ht="12.75">
      <c r="A75" t="s">
        <v>79</v>
      </c>
      <c r="B75" s="49">
        <f>B20</f>
        <v>-0.001080106</v>
      </c>
      <c r="C75" s="49">
        <f>C20</f>
        <v>-0.007231518</v>
      </c>
      <c r="D75" s="49">
        <f>D20</f>
        <v>-0.003961656</v>
      </c>
      <c r="E75" s="49">
        <f>E20</f>
        <v>0.003014729</v>
      </c>
      <c r="F75" s="49">
        <f>F20</f>
        <v>-0.003214821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-1.443076717470272</v>
      </c>
      <c r="C82">
        <f>C22+(2/0.017)*(C8*C51+C23*C50)</f>
        <v>9.912010932283854</v>
      </c>
      <c r="D82">
        <f>D22+(2/0.017)*(D8*D51+D23*D50)</f>
        <v>15.059062989314102</v>
      </c>
      <c r="E82">
        <f>E22+(2/0.017)*(E8*E51+E23*E50)</f>
        <v>1.464765936121924</v>
      </c>
      <c r="F82">
        <f>F22+(2/0.017)*(F8*F51+F23*F50)</f>
        <v>-46.61498530848908</v>
      </c>
    </row>
    <row r="83" spans="1:6" ht="12.75">
      <c r="A83" t="s">
        <v>82</v>
      </c>
      <c r="B83">
        <f>B23+(3/0.017)*(B9*B51+B24*B50)</f>
        <v>-2.3635451692300826</v>
      </c>
      <c r="C83">
        <f>C23+(3/0.017)*(C9*C51+C24*C50)</f>
        <v>-1.493183066188023</v>
      </c>
      <c r="D83">
        <f>D23+(3/0.017)*(D9*D51+D24*D50)</f>
        <v>-2.1031385495261263</v>
      </c>
      <c r="E83">
        <f>E23+(3/0.017)*(E9*E51+E24*E50)</f>
        <v>-2.350215645112612</v>
      </c>
      <c r="F83">
        <f>F23+(3/0.017)*(F9*F51+F24*F50)</f>
        <v>5.401400162553255</v>
      </c>
    </row>
    <row r="84" spans="1:6" ht="12.75">
      <c r="A84" t="s">
        <v>83</v>
      </c>
      <c r="B84">
        <f>B24+(4/0.017)*(B10*B51+B25*B50)</f>
        <v>-3.6116447269998186</v>
      </c>
      <c r="C84">
        <f>C24+(4/0.017)*(C10*C51+C25*C50)</f>
        <v>-2.137217664453307</v>
      </c>
      <c r="D84">
        <f>D24+(4/0.017)*(D10*D51+D25*D50)</f>
        <v>2.6465253881641124</v>
      </c>
      <c r="E84">
        <f>E24+(4/0.017)*(E10*E51+E25*E50)</f>
        <v>3.4956629423214465</v>
      </c>
      <c r="F84">
        <f>F24+(4/0.017)*(F10*F51+F25*F50)</f>
        <v>2.7670436663968667</v>
      </c>
    </row>
    <row r="85" spans="1:6" ht="12.75">
      <c r="A85" t="s">
        <v>84</v>
      </c>
      <c r="B85">
        <f>B25+(5/0.017)*(B11*B51+B26*B50)</f>
        <v>-0.37241854575015426</v>
      </c>
      <c r="C85">
        <f>C25+(5/0.017)*(C11*C51+C26*C50)</f>
        <v>-0.30244543775761423</v>
      </c>
      <c r="D85">
        <f>D25+(5/0.017)*(D11*D51+D26*D50)</f>
        <v>-0.1984003918541909</v>
      </c>
      <c r="E85">
        <f>E25+(5/0.017)*(E11*E51+E26*E50)</f>
        <v>-0.6963974521781042</v>
      </c>
      <c r="F85">
        <f>F25+(5/0.017)*(F11*F51+F26*F50)</f>
        <v>-0.9751254938846474</v>
      </c>
    </row>
    <row r="86" spans="1:6" ht="12.75">
      <c r="A86" t="s">
        <v>85</v>
      </c>
      <c r="B86">
        <f>B26+(6/0.017)*(B12*B51+B27*B50)</f>
        <v>0.2749984139648938</v>
      </c>
      <c r="C86">
        <f>C26+(6/0.017)*(C12*C51+C27*C50)</f>
        <v>0.3194093497712155</v>
      </c>
      <c r="D86">
        <f>D26+(6/0.017)*(D12*D51+D27*D50)</f>
        <v>0.4628612645288491</v>
      </c>
      <c r="E86">
        <f>E26+(6/0.017)*(E12*E51+E27*E50)</f>
        <v>0.10420017446418213</v>
      </c>
      <c r="F86">
        <f>F26+(6/0.017)*(F12*F51+F27*F50)</f>
        <v>0.8579468717537532</v>
      </c>
    </row>
    <row r="87" spans="1:6" ht="12.75">
      <c r="A87" t="s">
        <v>86</v>
      </c>
      <c r="B87">
        <f>B27+(7/0.017)*(B13*B51+B28*B50)</f>
        <v>0.2240511905184907</v>
      </c>
      <c r="C87">
        <f>C27+(7/0.017)*(C13*C51+C28*C50)</f>
        <v>0.08511095461760201</v>
      </c>
      <c r="D87">
        <f>D27+(7/0.017)*(D13*D51+D28*D50)</f>
        <v>-0.16970258106242805</v>
      </c>
      <c r="E87">
        <f>E27+(7/0.017)*(E13*E51+E28*E50)</f>
        <v>0.0609558005743317</v>
      </c>
      <c r="F87">
        <f>F27+(7/0.017)*(F13*F51+F28*F50)</f>
        <v>0.19325666665274685</v>
      </c>
    </row>
    <row r="88" spans="1:6" ht="12.75">
      <c r="A88" t="s">
        <v>87</v>
      </c>
      <c r="B88">
        <f>B28+(8/0.017)*(B14*B51+B29*B50)</f>
        <v>-0.7320118278831939</v>
      </c>
      <c r="C88">
        <f>C28+(8/0.017)*(C14*C51+C29*C50)</f>
        <v>-0.49058300560352563</v>
      </c>
      <c r="D88">
        <f>D28+(8/0.017)*(D14*D51+D29*D50)</f>
        <v>0.3519759866829029</v>
      </c>
      <c r="E88">
        <f>E28+(8/0.017)*(E14*E51+E29*E50)</f>
        <v>0.4520996993648803</v>
      </c>
      <c r="F88">
        <f>F28+(8/0.017)*(F14*F51+F29*F50)</f>
        <v>0.05633392988405997</v>
      </c>
    </row>
    <row r="89" spans="1:6" ht="12.75">
      <c r="A89" t="s">
        <v>88</v>
      </c>
      <c r="B89">
        <f>B29+(9/0.017)*(B15*B51+B30*B50)</f>
        <v>0.012439108009647759</v>
      </c>
      <c r="C89">
        <f>C29+(9/0.017)*(C15*C51+C30*C50)</f>
        <v>0.0541928196031608</v>
      </c>
      <c r="D89">
        <f>D29+(9/0.017)*(D15*D51+D30*D50)</f>
        <v>-0.00899959375414033</v>
      </c>
      <c r="E89">
        <f>E29+(9/0.017)*(E15*E51+E30*E50)</f>
        <v>-0.17529876284530593</v>
      </c>
      <c r="F89">
        <f>F29+(9/0.017)*(F15*F51+F30*F50)</f>
        <v>-0.082480654375273</v>
      </c>
    </row>
    <row r="90" spans="1:6" ht="12.75">
      <c r="A90" t="s">
        <v>89</v>
      </c>
      <c r="B90">
        <f>B30+(10/0.017)*(B16*B51+B31*B50)</f>
        <v>0.07346682800378863</v>
      </c>
      <c r="C90">
        <f>C30+(10/0.017)*(C16*C51+C31*C50)</f>
        <v>0.08381982344509173</v>
      </c>
      <c r="D90">
        <f>D30+(10/0.017)*(D16*D51+D31*D50)</f>
        <v>0.10187605691555095</v>
      </c>
      <c r="E90">
        <f>E30+(10/0.017)*(E16*E51+E31*E50)</f>
        <v>0.014135380466842914</v>
      </c>
      <c r="F90">
        <f>F30+(10/0.017)*(F16*F51+F31*F50)</f>
        <v>0.24905583836588746</v>
      </c>
    </row>
    <row r="91" spans="1:6" ht="12.75">
      <c r="A91" t="s">
        <v>90</v>
      </c>
      <c r="B91">
        <f>B31+(11/0.017)*(B17*B51+B32*B50)</f>
        <v>0.03529454396257184</v>
      </c>
      <c r="C91">
        <f>C31+(11/0.017)*(C17*C51+C32*C50)</f>
        <v>0.03277379234234134</v>
      </c>
      <c r="D91">
        <f>D31+(11/0.017)*(D17*D51+D32*D50)</f>
        <v>-0.008280623095356645</v>
      </c>
      <c r="E91">
        <f>E31+(11/0.017)*(E17*E51+E32*E50)</f>
        <v>-0.016703639880195104</v>
      </c>
      <c r="F91">
        <f>F31+(11/0.017)*(F17*F51+F32*F50)</f>
        <v>-0.0006796815476468297</v>
      </c>
    </row>
    <row r="92" spans="1:6" ht="12.75">
      <c r="A92" t="s">
        <v>91</v>
      </c>
      <c r="B92">
        <f>B32+(12/0.017)*(B18*B51+B33*B50)</f>
        <v>-0.08068236703109824</v>
      </c>
      <c r="C92">
        <f>C32+(12/0.017)*(C18*C51+C33*C50)</f>
        <v>-0.031873325464215944</v>
      </c>
      <c r="D92">
        <f>D32+(12/0.017)*(D18*D51+D33*D50)</f>
        <v>0.0653122732201571</v>
      </c>
      <c r="E92">
        <f>E32+(12/0.017)*(E18*E51+E33*E50)</f>
        <v>0.0725698062302668</v>
      </c>
      <c r="F92">
        <f>F32+(12/0.017)*(F18*F51+F33*F50)</f>
        <v>0.044951909477054956</v>
      </c>
    </row>
    <row r="93" spans="1:6" ht="12.75">
      <c r="A93" t="s">
        <v>92</v>
      </c>
      <c r="B93">
        <f>B33+(13/0.017)*(B19*B51+B34*B50)</f>
        <v>0.07591825187281387</v>
      </c>
      <c r="C93">
        <f>C33+(13/0.017)*(C19*C51+C34*C50)</f>
        <v>0.06539265272533429</v>
      </c>
      <c r="D93">
        <f>D33+(13/0.017)*(D19*D51+D34*D50)</f>
        <v>0.06368458315002624</v>
      </c>
      <c r="E93">
        <f>E33+(13/0.017)*(E19*E51+E34*E50)</f>
        <v>0.05775799408789343</v>
      </c>
      <c r="F93">
        <f>F33+(13/0.017)*(F19*F51+F34*F50)</f>
        <v>0.05568545991818495</v>
      </c>
    </row>
    <row r="94" spans="1:6" ht="12.75">
      <c r="A94" t="s">
        <v>93</v>
      </c>
      <c r="B94">
        <f>B34+(14/0.017)*(B20*B51+B35*B50)</f>
        <v>0.006311864111114551</v>
      </c>
      <c r="C94">
        <f>C34+(14/0.017)*(C20*C51+C35*C50)</f>
        <v>0.013557745418088534</v>
      </c>
      <c r="D94">
        <f>D34+(14/0.017)*(D20*D51+D35*D50)</f>
        <v>0.012295430005761639</v>
      </c>
      <c r="E94">
        <f>E34+(14/0.017)*(E20*E51+E35*E50)</f>
        <v>0.004080408847101684</v>
      </c>
      <c r="F94">
        <f>F34+(14/0.017)*(F20*F51+F35*F50)</f>
        <v>-0.028140347870932933</v>
      </c>
    </row>
    <row r="95" spans="1:6" ht="12.75">
      <c r="A95" t="s">
        <v>94</v>
      </c>
      <c r="B95" s="49">
        <f>B35</f>
        <v>-0.0006590769</v>
      </c>
      <c r="C95" s="49">
        <f>C35</f>
        <v>0.001582419</v>
      </c>
      <c r="D95" s="49">
        <f>D35</f>
        <v>-0.001221031</v>
      </c>
      <c r="E95" s="49">
        <f>E35</f>
        <v>-0.00603644</v>
      </c>
      <c r="F95" s="49">
        <f>F35</f>
        <v>0.002520341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2.899491791745107</v>
      </c>
      <c r="C103">
        <f>C63*10000/C62</f>
        <v>-0.7004866364896247</v>
      </c>
      <c r="D103">
        <f>D63*10000/D62</f>
        <v>-1.2923360330965474</v>
      </c>
      <c r="E103">
        <f>E63*10000/E62</f>
        <v>0.7190316114011772</v>
      </c>
      <c r="F103">
        <f>F63*10000/F62</f>
        <v>-3.744032493139753</v>
      </c>
      <c r="G103">
        <f>AVERAGE(C103:E103)</f>
        <v>-0.42459701939499833</v>
      </c>
      <c r="H103">
        <f>STDEV(C103:E103)</f>
        <v>1.0336760909243021</v>
      </c>
      <c r="I103">
        <f>(B103*B4+C103*C4+D103*D4+E103*E4+F103*F4)/SUM(B4:F4)</f>
        <v>-0.3860472908407294</v>
      </c>
      <c r="K103">
        <f>(LN(H103)+LN(H123))/2-LN(K114*K115^3)</f>
        <v>-4.271192313593852</v>
      </c>
    </row>
    <row r="104" spans="1:11" ht="12.75">
      <c r="A104" t="s">
        <v>68</v>
      </c>
      <c r="B104">
        <f>B64*10000/B62</f>
        <v>-0.12096490041228425</v>
      </c>
      <c r="C104">
        <f>C64*10000/C62</f>
        <v>-0.4613982968796334</v>
      </c>
      <c r="D104">
        <f>D64*10000/D62</f>
        <v>0.3306035697860958</v>
      </c>
      <c r="E104">
        <f>E64*10000/E62</f>
        <v>0.26642174624417614</v>
      </c>
      <c r="F104">
        <f>F64*10000/F62</f>
        <v>0.12197246627815725</v>
      </c>
      <c r="G104">
        <f>AVERAGE(C104:E104)</f>
        <v>0.04520900638354617</v>
      </c>
      <c r="H104">
        <f>STDEV(C104:E104)</f>
        <v>0.43990686106036686</v>
      </c>
      <c r="I104">
        <f>(B104*B4+C104*C4+D104*D4+E104*E4+F104*F4)/SUM(B4:F4)</f>
        <v>0.03135926291500595</v>
      </c>
      <c r="K104">
        <f>(LN(H104)+LN(H124))/2-LN(K114*K115^4)</f>
        <v>-3.1424235160969216</v>
      </c>
    </row>
    <row r="105" spans="1:11" ht="12.75">
      <c r="A105" t="s">
        <v>69</v>
      </c>
      <c r="B105">
        <f>B65*10000/B62</f>
        <v>-0.17404600516485796</v>
      </c>
      <c r="C105">
        <f>C65*10000/C62</f>
        <v>0.23431036250237697</v>
      </c>
      <c r="D105">
        <f>D65*10000/D62</f>
        <v>0.30777769358047724</v>
      </c>
      <c r="E105">
        <f>E65*10000/E62</f>
        <v>-0.7660723627501227</v>
      </c>
      <c r="F105">
        <f>F65*10000/F62</f>
        <v>-0.25658321650370247</v>
      </c>
      <c r="G105">
        <f>AVERAGE(C105:E105)</f>
        <v>-0.07466143555575615</v>
      </c>
      <c r="H105">
        <f>STDEV(C105:E105)</f>
        <v>0.5999051298886892</v>
      </c>
      <c r="I105">
        <f>(B105*B4+C105*C4+D105*D4+E105*E4+F105*F4)/SUM(B4:F4)</f>
        <v>-0.11337857949620031</v>
      </c>
      <c r="K105">
        <f>(LN(H105)+LN(H125))/2-LN(K114*K115^5)</f>
        <v>-3.6198132070189146</v>
      </c>
    </row>
    <row r="106" spans="1:11" ht="12.75">
      <c r="A106" t="s">
        <v>70</v>
      </c>
      <c r="B106">
        <f>B66*10000/B62</f>
        <v>3.2229497325547523</v>
      </c>
      <c r="C106">
        <f>C66*10000/C62</f>
        <v>2.853205201603968</v>
      </c>
      <c r="D106">
        <f>D66*10000/D62</f>
        <v>3.3246470123986005</v>
      </c>
      <c r="E106">
        <f>E66*10000/E62</f>
        <v>1.5676314362947061</v>
      </c>
      <c r="F106">
        <f>F66*10000/F62</f>
        <v>13.246756948896772</v>
      </c>
      <c r="G106">
        <f>AVERAGE(C106:E106)</f>
        <v>2.5818278834324246</v>
      </c>
      <c r="H106">
        <f>STDEV(C106:E106)</f>
        <v>0.9094009953158252</v>
      </c>
      <c r="I106">
        <f>(B106*B4+C106*C4+D106*D4+E106*E4+F106*F4)/SUM(B4:F4)</f>
        <v>4.098681181636522</v>
      </c>
      <c r="K106">
        <f>(LN(H106)+LN(H126))/2-LN(K114*K115^6)</f>
        <v>-3.008044909435877</v>
      </c>
    </row>
    <row r="107" spans="1:11" ht="12.75">
      <c r="A107" t="s">
        <v>71</v>
      </c>
      <c r="B107">
        <f>B67*10000/B62</f>
        <v>-0.188213703774217</v>
      </c>
      <c r="C107">
        <f>C67*10000/C62</f>
        <v>0.0063484486247635</v>
      </c>
      <c r="D107">
        <f>D67*10000/D62</f>
        <v>-0.06538808450125957</v>
      </c>
      <c r="E107">
        <f>E67*10000/E62</f>
        <v>-0.2792565686371246</v>
      </c>
      <c r="F107">
        <f>F67*10000/F62</f>
        <v>-0.3735630985553403</v>
      </c>
      <c r="G107">
        <f>AVERAGE(C107:E107)</f>
        <v>-0.11276540150454023</v>
      </c>
      <c r="H107">
        <f>STDEV(C107:E107)</f>
        <v>0.14857999224698076</v>
      </c>
      <c r="I107">
        <f>(B107*B4+C107*C4+D107*D4+E107*E4+F107*F4)/SUM(B4:F4)</f>
        <v>-0.15852398370408707</v>
      </c>
      <c r="K107">
        <f>(LN(H107)+LN(H127))/2-LN(K114*K115^7)</f>
        <v>-3.4473081891595054</v>
      </c>
    </row>
    <row r="108" spans="1:9" ht="12.75">
      <c r="A108" t="s">
        <v>72</v>
      </c>
      <c r="B108">
        <f>B68*10000/B62</f>
        <v>-0.09759575622856735</v>
      </c>
      <c r="C108">
        <f>C68*10000/C62</f>
        <v>-0.037696915340833824</v>
      </c>
      <c r="D108">
        <f>D68*10000/D62</f>
        <v>-0.08696740941014475</v>
      </c>
      <c r="E108">
        <f>E68*10000/E62</f>
        <v>0.08660453076469345</v>
      </c>
      <c r="F108">
        <f>F68*10000/F62</f>
        <v>0.31435836972083153</v>
      </c>
      <c r="G108">
        <f>AVERAGE(C108:E108)</f>
        <v>-0.012686597995428378</v>
      </c>
      <c r="H108">
        <f>STDEV(C108:E108)</f>
        <v>0.0894479825613905</v>
      </c>
      <c r="I108">
        <f>(B108*B4+C108*C4+D108*D4+E108*E4+F108*F4)/SUM(B4:F4)</f>
        <v>0.01868098500576898</v>
      </c>
    </row>
    <row r="109" spans="1:9" ht="12.75">
      <c r="A109" t="s">
        <v>73</v>
      </c>
      <c r="B109">
        <f>B69*10000/B62</f>
        <v>0.005490075539899448</v>
      </c>
      <c r="C109">
        <f>C69*10000/C62</f>
        <v>0.0890162313202871</v>
      </c>
      <c r="D109">
        <f>D69*10000/D62</f>
        <v>0.07713771951887272</v>
      </c>
      <c r="E109">
        <f>E69*10000/E62</f>
        <v>-0.03330360893953876</v>
      </c>
      <c r="F109">
        <f>F69*10000/F62</f>
        <v>-0.029659933588370116</v>
      </c>
      <c r="G109">
        <f>AVERAGE(C109:E109)</f>
        <v>0.044283447299873685</v>
      </c>
      <c r="H109">
        <f>STDEV(C109:E109)</f>
        <v>0.0674543418363666</v>
      </c>
      <c r="I109">
        <f>(B109*B4+C109*C4+D109*D4+E109*E4+F109*F4)/SUM(B4:F4)</f>
        <v>0.028786619515857984</v>
      </c>
    </row>
    <row r="110" spans="1:11" ht="12.75">
      <c r="A110" t="s">
        <v>74</v>
      </c>
      <c r="B110">
        <f>B70*10000/B62</f>
        <v>-0.48997058489541706</v>
      </c>
      <c r="C110">
        <f>C70*10000/C62</f>
        <v>-0.2531351606530575</v>
      </c>
      <c r="D110">
        <f>D70*10000/D62</f>
        <v>-0.18622926993350702</v>
      </c>
      <c r="E110">
        <f>E70*10000/E62</f>
        <v>-0.3503363464880672</v>
      </c>
      <c r="F110">
        <f>F70*10000/F62</f>
        <v>-0.5501404213867274</v>
      </c>
      <c r="G110">
        <f>AVERAGE(C110:E110)</f>
        <v>-0.2632335923582106</v>
      </c>
      <c r="H110">
        <f>STDEV(C110:E110)</f>
        <v>0.08251828213189355</v>
      </c>
      <c r="I110">
        <f>(B110*B4+C110*C4+D110*D4+E110*E4+F110*F4)/SUM(B4:F4)</f>
        <v>-0.33440412303606665</v>
      </c>
      <c r="K110">
        <f>EXP(AVERAGE(K103:K107))</f>
        <v>0.030265209512532375</v>
      </c>
    </row>
    <row r="111" spans="1:9" ht="12.75">
      <c r="A111" t="s">
        <v>75</v>
      </c>
      <c r="B111">
        <f>B71*10000/B62</f>
        <v>-0.001466311070803257</v>
      </c>
      <c r="C111">
        <f>C71*10000/C62</f>
        <v>-0.03174118980205764</v>
      </c>
      <c r="D111">
        <f>D71*10000/D62</f>
        <v>-0.03677086682487418</v>
      </c>
      <c r="E111">
        <f>E71*10000/E62</f>
        <v>-0.05346542630999546</v>
      </c>
      <c r="F111">
        <f>F71*10000/F62</f>
        <v>-0.029912169498188066</v>
      </c>
      <c r="G111">
        <f>AVERAGE(C111:E111)</f>
        <v>-0.04065916097897576</v>
      </c>
      <c r="H111">
        <f>STDEV(C111:E111)</f>
        <v>0.011372103434933232</v>
      </c>
      <c r="I111">
        <f>(B111*B4+C111*C4+D111*D4+E111*E4+F111*F4)/SUM(B4:F4)</f>
        <v>-0.03354484566649598</v>
      </c>
    </row>
    <row r="112" spans="1:9" ht="12.75">
      <c r="A112" t="s">
        <v>76</v>
      </c>
      <c r="B112">
        <f>B72*10000/B62</f>
        <v>-0.007029851574862943</v>
      </c>
      <c r="C112">
        <f>C72*10000/C62</f>
        <v>-0.005448622806832459</v>
      </c>
      <c r="D112">
        <f>D72*10000/D62</f>
        <v>-0.004289014855989642</v>
      </c>
      <c r="E112">
        <f>E72*10000/E62</f>
        <v>-0.007569431280760442</v>
      </c>
      <c r="F112">
        <f>F72*10000/F62</f>
        <v>-0.004304693752074562</v>
      </c>
      <c r="G112">
        <f>AVERAGE(C112:E112)</f>
        <v>-0.00576902298119418</v>
      </c>
      <c r="H112">
        <f>STDEV(C112:E112)</f>
        <v>0.0016635129046012208</v>
      </c>
      <c r="I112">
        <f>(B112*B4+C112*C4+D112*D4+E112*E4+F112*F4)/SUM(B4:F4)</f>
        <v>-0.005756311285120939</v>
      </c>
    </row>
    <row r="113" spans="1:9" ht="12.75">
      <c r="A113" t="s">
        <v>77</v>
      </c>
      <c r="B113">
        <f>B73*10000/B62</f>
        <v>0.04908762566457604</v>
      </c>
      <c r="C113">
        <f>C73*10000/C62</f>
        <v>0.04103825713353549</v>
      </c>
      <c r="D113">
        <f>D73*10000/D62</f>
        <v>0.04314538517854216</v>
      </c>
      <c r="E113">
        <f>E73*10000/E62</f>
        <v>0.0418613398917148</v>
      </c>
      <c r="F113">
        <f>F73*10000/F62</f>
        <v>0.00958175746313631</v>
      </c>
      <c r="G113">
        <f>AVERAGE(C113:E113)</f>
        <v>0.04201499406793082</v>
      </c>
      <c r="H113">
        <f>STDEV(C113:E113)</f>
        <v>0.0010619342512202324</v>
      </c>
      <c r="I113">
        <f>(B113*B4+C113*C4+D113*D4+E113*E4+F113*F4)/SUM(B4:F4)</f>
        <v>0.0387093278057592</v>
      </c>
    </row>
    <row r="114" spans="1:11" ht="12.75">
      <c r="A114" t="s">
        <v>78</v>
      </c>
      <c r="B114">
        <f>B74*10000/B62</f>
        <v>-0.19804294602602074</v>
      </c>
      <c r="C114">
        <f>C74*10000/C62</f>
        <v>-0.1830186814290739</v>
      </c>
      <c r="D114">
        <f>D74*10000/D62</f>
        <v>-0.19430085458267057</v>
      </c>
      <c r="E114">
        <f>E74*10000/E62</f>
        <v>-0.17601829470412095</v>
      </c>
      <c r="F114">
        <f>F74*10000/F62</f>
        <v>-0.144389654387114</v>
      </c>
      <c r="G114">
        <f>AVERAGE(C114:E114)</f>
        <v>-0.18444594357195512</v>
      </c>
      <c r="H114">
        <f>STDEV(C114:E114)</f>
        <v>0.009224467835413145</v>
      </c>
      <c r="I114">
        <f>(B114*B4+C114*C4+D114*D4+E114*E4+F114*F4)/SUM(B4:F4)</f>
        <v>-0.18106735683479935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-0.001080113637993827</v>
      </c>
      <c r="C115">
        <f>C75*10000/C62</f>
        <v>-0.007231529473443708</v>
      </c>
      <c r="D115">
        <f>D75*10000/D62</f>
        <v>-0.003961658606734921</v>
      </c>
      <c r="E115">
        <f>E75*10000/E62</f>
        <v>0.003014733252680643</v>
      </c>
      <c r="F115">
        <f>F75*10000/F62</f>
        <v>-0.003214949912124168</v>
      </c>
      <c r="G115">
        <f>AVERAGE(C115:E115)</f>
        <v>-0.0027261516091659954</v>
      </c>
      <c r="H115">
        <f>STDEV(C115:E115)</f>
        <v>0.005233673004589859</v>
      </c>
      <c r="I115">
        <f>(B115*B4+C115*C4+D115*D4+E115*E4+F115*F4)/SUM(B4:F4)</f>
        <v>-0.00255280255880687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-1.4430869222196763</v>
      </c>
      <c r="C122">
        <f>C82*10000/C62</f>
        <v>9.912026658566976</v>
      </c>
      <c r="D122">
        <f>D82*10000/D62</f>
        <v>15.059072898045544</v>
      </c>
      <c r="E122">
        <f>E82*10000/E62</f>
        <v>1.464768002371243</v>
      </c>
      <c r="F122">
        <f>F82*10000/F62</f>
        <v>-46.61685453752988</v>
      </c>
      <c r="G122">
        <f>AVERAGE(C122:E122)</f>
        <v>8.811955852994588</v>
      </c>
      <c r="H122">
        <f>STDEV(C122:E122)</f>
        <v>6.863592225073767</v>
      </c>
      <c r="I122">
        <f>(B122*B4+C122*C4+D122*D4+E122*E4+F122*F4)/SUM(B4:F4)</f>
        <v>-0.07546413258847548</v>
      </c>
    </row>
    <row r="123" spans="1:9" ht="12.75">
      <c r="A123" t="s">
        <v>82</v>
      </c>
      <c r="B123">
        <f>B83*10000/B62</f>
        <v>-2.3635618830928076</v>
      </c>
      <c r="C123">
        <f>C83*10000/C62</f>
        <v>-1.4931854352551894</v>
      </c>
      <c r="D123">
        <f>D83*10000/D62</f>
        <v>-2.1031399333728564</v>
      </c>
      <c r="E123">
        <f>E83*10000/E62</f>
        <v>-2.3502189604078114</v>
      </c>
      <c r="F123">
        <f>F83*10000/F62</f>
        <v>5.401616755006906</v>
      </c>
      <c r="G123">
        <f>AVERAGE(C123:E123)</f>
        <v>-1.9821814430119524</v>
      </c>
      <c r="H123">
        <f>STDEV(C123:E123)</f>
        <v>0.44113471083295414</v>
      </c>
      <c r="I123">
        <f>(B123*B4+C123*C4+D123*D4+E123*E4+F123*F4)/SUM(B4:F4)</f>
        <v>-1.0515484862677518</v>
      </c>
    </row>
    <row r="124" spans="1:9" ht="12.75">
      <c r="A124" t="s">
        <v>83</v>
      </c>
      <c r="B124">
        <f>B84*10000/B62</f>
        <v>-3.6116702668265854</v>
      </c>
      <c r="C124">
        <f>C84*10000/C62</f>
        <v>-2.1372210553383977</v>
      </c>
      <c r="D124">
        <f>D84*10000/D62</f>
        <v>2.6465271295546193</v>
      </c>
      <c r="E124">
        <f>E84*10000/E62</f>
        <v>3.495667873424086</v>
      </c>
      <c r="F124">
        <f>F84*10000/F62</f>
        <v>2.7671546229560966</v>
      </c>
      <c r="G124">
        <f>AVERAGE(C124:E124)</f>
        <v>1.3349913158801023</v>
      </c>
      <c r="H124">
        <f>STDEV(C124:E124)</f>
        <v>3.036849364696395</v>
      </c>
      <c r="I124">
        <f>(B124*B4+C124*C4+D124*D4+E124*E4+F124*F4)/SUM(B4:F4)</f>
        <v>0.8092881410416533</v>
      </c>
    </row>
    <row r="125" spans="1:9" ht="12.75">
      <c r="A125" t="s">
        <v>84</v>
      </c>
      <c r="B125">
        <f>B85*10000/B62</f>
        <v>-0.37242117931626123</v>
      </c>
      <c r="C125">
        <f>C85*10000/C62</f>
        <v>-0.3024459176140849</v>
      </c>
      <c r="D125">
        <f>D85*10000/D62</f>
        <v>-0.1984005223999096</v>
      </c>
      <c r="E125">
        <f>E85*10000/E62</f>
        <v>-0.6963984345403545</v>
      </c>
      <c r="F125">
        <f>F85*10000/F62</f>
        <v>-0.9751645957502713</v>
      </c>
      <c r="G125">
        <f>AVERAGE(C125:E125)</f>
        <v>-0.39908162485144966</v>
      </c>
      <c r="H125">
        <f>STDEV(C125:E125)</f>
        <v>0.26268674321139596</v>
      </c>
      <c r="I125">
        <f>(B125*B4+C125*C4+D125*D4+E125*E4+F125*F4)/SUM(B4:F4)</f>
        <v>-0.4721502102515474</v>
      </c>
    </row>
    <row r="126" spans="1:9" ht="12.75">
      <c r="A126" t="s">
        <v>85</v>
      </c>
      <c r="B126">
        <f>B86*10000/B62</f>
        <v>0.2750003586223517</v>
      </c>
      <c r="C126">
        <f>C86*10000/C62</f>
        <v>0.31940985654243487</v>
      </c>
      <c r="D126">
        <f>D86*10000/D62</f>
        <v>0.4628615690875038</v>
      </c>
      <c r="E126">
        <f>E86*10000/E62</f>
        <v>0.10420032145253992</v>
      </c>
      <c r="F126">
        <f>F86*10000/F62</f>
        <v>0.8579812748367431</v>
      </c>
      <c r="G126">
        <f>AVERAGE(C126:E126)</f>
        <v>0.2954905823608262</v>
      </c>
      <c r="H126">
        <f>STDEV(C126:E126)</f>
        <v>0.18052304948897382</v>
      </c>
      <c r="I126">
        <f>(B126*B4+C126*C4+D126*D4+E126*E4+F126*F4)/SUM(B4:F4)</f>
        <v>0.3676149084809139</v>
      </c>
    </row>
    <row r="127" spans="1:9" ht="12.75">
      <c r="A127" t="s">
        <v>86</v>
      </c>
      <c r="B127">
        <f>B87*10000/B62</f>
        <v>0.22405277490151432</v>
      </c>
      <c r="C127">
        <f>C87*10000/C62</f>
        <v>0.08511108965366869</v>
      </c>
      <c r="D127">
        <f>D87*10000/D62</f>
        <v>-0.1697026927252388</v>
      </c>
      <c r="E127">
        <f>E87*10000/E62</f>
        <v>0.06095588656068508</v>
      </c>
      <c r="F127">
        <f>F87*10000/F62</f>
        <v>0.1932644161129525</v>
      </c>
      <c r="G127">
        <f>AVERAGE(C127:E127)</f>
        <v>-0.00787857217029501</v>
      </c>
      <c r="H127">
        <f>STDEV(C127:E127)</f>
        <v>0.14066326085425276</v>
      </c>
      <c r="I127">
        <f>(B127*B4+C127*C4+D127*D4+E127*E4+F127*F4)/SUM(B4:F4)</f>
        <v>0.052598843655729796</v>
      </c>
    </row>
    <row r="128" spans="1:9" ht="12.75">
      <c r="A128" t="s">
        <v>87</v>
      </c>
      <c r="B128">
        <f>B88*10000/B62</f>
        <v>-0.7320170043212681</v>
      </c>
      <c r="C128">
        <f>C88*10000/C62</f>
        <v>-0.4905837839569086</v>
      </c>
      <c r="D128">
        <f>D88*10000/D62</f>
        <v>0.35197621828001685</v>
      </c>
      <c r="E128">
        <f>E88*10000/E62</f>
        <v>0.4521003371122998</v>
      </c>
      <c r="F128">
        <f>F88*10000/F62</f>
        <v>0.056336188836133526</v>
      </c>
      <c r="G128">
        <f>AVERAGE(C128:E128)</f>
        <v>0.10449759047846935</v>
      </c>
      <c r="H128">
        <f>STDEV(C128:E128)</f>
        <v>0.5177814128016852</v>
      </c>
      <c r="I128">
        <f>(B128*B4+C128*C4+D128*D4+E128*E4+F128*F4)/SUM(B4:F4)</f>
        <v>-0.023171948347640855</v>
      </c>
    </row>
    <row r="129" spans="1:9" ht="12.75">
      <c r="A129" t="s">
        <v>88</v>
      </c>
      <c r="B129">
        <f>B89*10000/B62</f>
        <v>0.012439195973079303</v>
      </c>
      <c r="C129">
        <f>C89*10000/C62</f>
        <v>0.05419290558486825</v>
      </c>
      <c r="D129">
        <f>D89*10000/D62</f>
        <v>-0.008999599675794133</v>
      </c>
      <c r="E129">
        <f>E89*10000/E62</f>
        <v>-0.17529901012778323</v>
      </c>
      <c r="F129">
        <f>F89*10000/F62</f>
        <v>-0.08248396179312247</v>
      </c>
      <c r="G129">
        <f>AVERAGE(C129:E129)</f>
        <v>-0.04336856807290304</v>
      </c>
      <c r="H129">
        <f>STDEV(C129:E129)</f>
        <v>0.1185434702371952</v>
      </c>
      <c r="I129">
        <f>(B129*B4+C129*C4+D129*D4+E129*E4+F129*F4)/SUM(B4:F4)</f>
        <v>-0.04050614104023779</v>
      </c>
    </row>
    <row r="130" spans="1:9" ht="12.75">
      <c r="A130" t="s">
        <v>89</v>
      </c>
      <c r="B130">
        <f>B90*10000/B62</f>
        <v>0.07346734752611217</v>
      </c>
      <c r="C130">
        <f>C90*10000/C62</f>
        <v>0.08381995643266446</v>
      </c>
      <c r="D130">
        <f>D90*10000/D62</f>
        <v>0.10187612394910338</v>
      </c>
      <c r="E130">
        <f>E90*10000/E62</f>
        <v>0.014135400406697838</v>
      </c>
      <c r="F130">
        <f>F90*10000/F62</f>
        <v>0.2490658253347296</v>
      </c>
      <c r="G130">
        <f>AVERAGE(C130:E130)</f>
        <v>0.06661049359615522</v>
      </c>
      <c r="H130">
        <f>STDEV(C130:E130)</f>
        <v>0.046332848501652736</v>
      </c>
      <c r="I130">
        <f>(B130*B4+C130*C4+D130*D4+E130*E4+F130*F4)/SUM(B4:F4)</f>
        <v>0.09196352909981877</v>
      </c>
    </row>
    <row r="131" spans="1:9" ht="12.75">
      <c r="A131" t="s">
        <v>90</v>
      </c>
      <c r="B131">
        <f>B91*10000/B62</f>
        <v>0.03529479354873182</v>
      </c>
      <c r="C131">
        <f>C91*10000/C62</f>
        <v>0.03277384434086524</v>
      </c>
      <c r="D131">
        <f>D91*10000/D62</f>
        <v>-0.008280628543934056</v>
      </c>
      <c r="E131">
        <f>E91*10000/E62</f>
        <v>-0.01670366344292528</v>
      </c>
      <c r="F131">
        <f>F91*10000/F62</f>
        <v>-0.0006797088024122007</v>
      </c>
      <c r="G131">
        <f>AVERAGE(C131:E131)</f>
        <v>0.002596517451335302</v>
      </c>
      <c r="H131">
        <f>STDEV(C131:E131)</f>
        <v>0.02647149736746235</v>
      </c>
      <c r="I131">
        <f>(B131*B4+C131*C4+D131*D4+E131*E4+F131*F4)/SUM(B4:F4)</f>
        <v>0.006898224310785068</v>
      </c>
    </row>
    <row r="132" spans="1:9" ht="12.75">
      <c r="A132" t="s">
        <v>91</v>
      </c>
      <c r="B132">
        <f>B92*10000/B62</f>
        <v>-0.08068293757826799</v>
      </c>
      <c r="C132">
        <f>C92*10000/C62</f>
        <v>-0.0318733760340694</v>
      </c>
      <c r="D132">
        <f>D92*10000/D62</f>
        <v>0.06531231619506037</v>
      </c>
      <c r="E132">
        <f>E92*10000/E62</f>
        <v>0.0725699085997369</v>
      </c>
      <c r="F132">
        <f>F92*10000/F62</f>
        <v>0.04495371201789194</v>
      </c>
      <c r="G132">
        <f>AVERAGE(C132:E132)</f>
        <v>0.03533628292024262</v>
      </c>
      <c r="H132">
        <f>STDEV(C132:E132)</f>
        <v>0.05831828061975341</v>
      </c>
      <c r="I132">
        <f>(B132*B4+C132*C4+D132*D4+E132*E4+F132*F4)/SUM(B4:F4)</f>
        <v>0.019805620810263335</v>
      </c>
    </row>
    <row r="133" spans="1:9" ht="12.75">
      <c r="A133" t="s">
        <v>92</v>
      </c>
      <c r="B133">
        <f>B93*10000/B62</f>
        <v>0.07591878873043632</v>
      </c>
      <c r="C133">
        <f>C93*10000/C62</f>
        <v>0.06539275647656882</v>
      </c>
      <c r="D133">
        <f>D93*10000/D62</f>
        <v>0.06368462505392371</v>
      </c>
      <c r="E133">
        <f>E93*10000/E62</f>
        <v>0.057758075563310765</v>
      </c>
      <c r="F133">
        <f>F93*10000/F62</f>
        <v>0.05568769286705623</v>
      </c>
      <c r="G133">
        <f>AVERAGE(C133:E133)</f>
        <v>0.06227848569793443</v>
      </c>
      <c r="H133">
        <f>STDEV(C133:E133)</f>
        <v>0.0040068702347549725</v>
      </c>
      <c r="I133">
        <f>(B133*B4+C133*C4+D133*D4+E133*E4+F133*F4)/SUM(B4:F4)</f>
        <v>0.06337506420916891</v>
      </c>
    </row>
    <row r="134" spans="1:9" ht="12.75">
      <c r="A134" t="s">
        <v>93</v>
      </c>
      <c r="B134">
        <f>B94*10000/B62</f>
        <v>0.006311908745603312</v>
      </c>
      <c r="C134">
        <f>C94*10000/C62</f>
        <v>0.013557766928652272</v>
      </c>
      <c r="D134">
        <f>D94*10000/D62</f>
        <v>0.012295438096046805</v>
      </c>
      <c r="E134">
        <f>E94*10000/E62</f>
        <v>0.004080414603067052</v>
      </c>
      <c r="F134">
        <f>F94*10000/F62</f>
        <v>-0.028141476279643356</v>
      </c>
      <c r="G134">
        <f>AVERAGE(C134:E134)</f>
        <v>0.009977873209255377</v>
      </c>
      <c r="H134">
        <f>STDEV(C134:E134)</f>
        <v>0.005146200737358127</v>
      </c>
      <c r="I134">
        <f>(B134*B4+C134*C4+D134*D4+E134*E4+F134*F4)/SUM(B4:F4)</f>
        <v>0.004356736158468854</v>
      </c>
    </row>
    <row r="135" spans="1:9" ht="12.75">
      <c r="A135" t="s">
        <v>94</v>
      </c>
      <c r="B135">
        <f>B95*10000/B62</f>
        <v>-0.0006590815606770943</v>
      </c>
      <c r="C135">
        <f>C95*10000/C62</f>
        <v>0.0015824215106478778</v>
      </c>
      <c r="D135">
        <f>D95*10000/D62</f>
        <v>-0.0012210318034276946</v>
      </c>
      <c r="E135">
        <f>E95*10000/E62</f>
        <v>-0.006036448515210335</v>
      </c>
      <c r="F135">
        <f>F95*10000/F62</f>
        <v>0.002520442063950975</v>
      </c>
      <c r="G135">
        <f>AVERAGE(C135:E135)</f>
        <v>-0.0018916862693300507</v>
      </c>
      <c r="H135">
        <f>STDEV(C135:E135)</f>
        <v>0.003853456653085157</v>
      </c>
      <c r="I135">
        <f>(B135*B4+C135*C4+D135*D4+E135*E4+F135*F4)/SUM(B4:F4)</f>
        <v>-0.001123994653817754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2005-09-21T10:03:45Z</cp:lastPrinted>
  <dcterms:created xsi:type="dcterms:W3CDTF">2005-09-21T10:03:45Z</dcterms:created>
  <dcterms:modified xsi:type="dcterms:W3CDTF">2005-09-26T09:27:39Z</dcterms:modified>
  <cp:category/>
  <cp:version/>
  <cp:contentType/>
  <cp:contentStatus/>
</cp:coreProperties>
</file>