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<sst xmlns="http://schemas.openxmlformats.org/spreadsheetml/2006/main" count="204" uniqueCount="98">
  <si>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22/09/2005       08:53:03</t>
  </si>
  <si>
    <t>LISSNER</t>
  </si>
  <si>
    <t>HCMQAP683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</si>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</sst>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-0.003755</v>
      </c>
      <c r="D4" s="12">
        <v>-0.003755</v>
      </c>
      <c r="E4" s="12">
        <v>-0.003757</v>
      </c>
      <c r="F4" s="24">
        <v>-0.002086</v>
      </c>
      <c r="G4" s="34">
        <v>-0.011706</v>
      </c>
    </row>
    <row r="5" spans="1:7" ht="12.75" thickBot="1">
      <c r="A5" s="44" t="s">
        <v>13</v>
      </c>
      <c r="B5" s="45">
        <v>-2.763857</v>
      </c>
      <c r="C5" s="46">
        <v>-2.085211</v>
      </c>
      <c r="D5" s="46">
        <v>0.595676</v>
      </c>
      <c r="E5" s="46">
        <v>2.30998</v>
      </c>
      <c r="F5" s="47">
        <v>1.471693</v>
      </c>
      <c r="G5" s="48">
        <v>6.383737</v>
      </c>
    </row>
    <row r="6" spans="1:7" ht="12.75" thickTop="1">
      <c r="A6" s="6" t="s">
        <v>14</v>
      </c>
      <c r="B6" s="39">
        <v>100.6144</v>
      </c>
      <c r="C6" s="40">
        <v>32.63269</v>
      </c>
      <c r="D6" s="40">
        <v>-83.39768</v>
      </c>
      <c r="E6" s="40">
        <v>110.0994</v>
      </c>
      <c r="F6" s="41">
        <v>-215.7757</v>
      </c>
      <c r="G6" s="42">
        <v>0.003122943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0.7115275</v>
      </c>
      <c r="C8" s="13">
        <v>-1.916004</v>
      </c>
      <c r="D8" s="13">
        <v>0.7113148</v>
      </c>
      <c r="E8" s="13">
        <v>-0.977145</v>
      </c>
      <c r="F8" s="25">
        <v>-7.414222</v>
      </c>
      <c r="G8" s="35">
        <v>-1.412737</v>
      </c>
    </row>
    <row r="9" spans="1:7" ht="12">
      <c r="A9" s="20" t="s">
        <v>17</v>
      </c>
      <c r="B9" s="29">
        <v>-0.8570391</v>
      </c>
      <c r="C9" s="13">
        <v>-0.2358786</v>
      </c>
      <c r="D9" s="13">
        <v>-0.9272449</v>
      </c>
      <c r="E9" s="13">
        <v>0.305119</v>
      </c>
      <c r="F9" s="25">
        <v>-0.7227553</v>
      </c>
      <c r="G9" s="35">
        <v>-0.4267822</v>
      </c>
    </row>
    <row r="10" spans="1:7" ht="12">
      <c r="A10" s="20" t="s">
        <v>18</v>
      </c>
      <c r="B10" s="29">
        <v>-0.02337385</v>
      </c>
      <c r="C10" s="13">
        <v>0.5357896</v>
      </c>
      <c r="D10" s="13">
        <v>-0.6163095</v>
      </c>
      <c r="E10" s="13">
        <v>0.2048892</v>
      </c>
      <c r="F10" s="25">
        <v>-1.674111</v>
      </c>
      <c r="G10" s="35">
        <v>-0.1971157</v>
      </c>
    </row>
    <row r="11" spans="1:7" ht="12">
      <c r="A11" s="21" t="s">
        <v>19</v>
      </c>
      <c r="B11" s="31">
        <v>2.675924</v>
      </c>
      <c r="C11" s="15">
        <v>2.111532</v>
      </c>
      <c r="D11" s="15">
        <v>2.168232</v>
      </c>
      <c r="E11" s="15">
        <v>1.578809</v>
      </c>
      <c r="F11" s="27">
        <v>13.33747</v>
      </c>
      <c r="G11" s="37">
        <v>3.578503</v>
      </c>
    </row>
    <row r="12" spans="1:7" ht="12">
      <c r="A12" s="20" t="s">
        <v>20</v>
      </c>
      <c r="B12" s="29">
        <v>0.09960517</v>
      </c>
      <c r="C12" s="13">
        <v>-0.01878117</v>
      </c>
      <c r="D12" s="13">
        <v>-0.0231526</v>
      </c>
      <c r="E12" s="13">
        <v>-0.224336</v>
      </c>
      <c r="F12" s="25">
        <v>-0.8749983</v>
      </c>
      <c r="G12" s="35">
        <v>-0.1665916</v>
      </c>
    </row>
    <row r="13" spans="1:7" ht="12">
      <c r="A13" s="20" t="s">
        <v>21</v>
      </c>
      <c r="B13" s="29">
        <v>-0.05504654</v>
      </c>
      <c r="C13" s="13">
        <v>0.02110293</v>
      </c>
      <c r="D13" s="13">
        <v>-0.01645775</v>
      </c>
      <c r="E13" s="13">
        <v>-0.1497525</v>
      </c>
      <c r="F13" s="25">
        <v>0.02871898</v>
      </c>
      <c r="G13" s="35">
        <v>-0.03903645</v>
      </c>
    </row>
    <row r="14" spans="1:7" ht="12">
      <c r="A14" s="20" t="s">
        <v>22</v>
      </c>
      <c r="B14" s="29">
        <v>-0.08981051</v>
      </c>
      <c r="C14" s="13">
        <v>0.01764745</v>
      </c>
      <c r="D14" s="13">
        <v>0.04698195</v>
      </c>
      <c r="E14" s="13">
        <v>0.02896588</v>
      </c>
      <c r="F14" s="25">
        <v>0.04054041</v>
      </c>
      <c r="G14" s="35">
        <v>0.01494718</v>
      </c>
    </row>
    <row r="15" spans="1:7" ht="12">
      <c r="A15" s="21" t="s">
        <v>23</v>
      </c>
      <c r="B15" s="31">
        <v>-0.3395235</v>
      </c>
      <c r="C15" s="15">
        <v>-0.06821716</v>
      </c>
      <c r="D15" s="15">
        <v>-0.04523276</v>
      </c>
      <c r="E15" s="15">
        <v>-0.161812</v>
      </c>
      <c r="F15" s="27">
        <v>-0.3879309</v>
      </c>
      <c r="G15" s="37">
        <v>-0.1671691</v>
      </c>
    </row>
    <row r="16" spans="1:7" ht="12">
      <c r="A16" s="20" t="s">
        <v>24</v>
      </c>
      <c r="B16" s="29">
        <v>0.01684014</v>
      </c>
      <c r="C16" s="13">
        <v>0.04382963</v>
      </c>
      <c r="D16" s="13">
        <v>-0.01471961</v>
      </c>
      <c r="E16" s="13">
        <v>-0.0273378</v>
      </c>
      <c r="F16" s="25">
        <v>-0.05515923</v>
      </c>
      <c r="G16" s="35">
        <v>-0.00451216</v>
      </c>
    </row>
    <row r="17" spans="1:7" ht="12">
      <c r="A17" s="20" t="s">
        <v>25</v>
      </c>
      <c r="B17" s="29">
        <v>-0.02275555</v>
      </c>
      <c r="C17" s="13">
        <v>-0.01119649</v>
      </c>
      <c r="D17" s="13">
        <v>-0.02491435</v>
      </c>
      <c r="E17" s="13">
        <v>-0.0170139</v>
      </c>
      <c r="F17" s="25">
        <v>-0.022188</v>
      </c>
      <c r="G17" s="35">
        <v>-0.01903671</v>
      </c>
    </row>
    <row r="18" spans="1:7" ht="12">
      <c r="A18" s="20" t="s">
        <v>26</v>
      </c>
      <c r="B18" s="29">
        <v>0.001556675</v>
      </c>
      <c r="C18" s="13">
        <v>0.02697343</v>
      </c>
      <c r="D18" s="13">
        <v>0.0673701</v>
      </c>
      <c r="E18" s="13">
        <v>0.008458401</v>
      </c>
      <c r="F18" s="25">
        <v>0.03197483</v>
      </c>
      <c r="G18" s="35">
        <v>0.02922239</v>
      </c>
    </row>
    <row r="19" spans="1:7" ht="12">
      <c r="A19" s="21" t="s">
        <v>27</v>
      </c>
      <c r="B19" s="31">
        <v>-0.2058138</v>
      </c>
      <c r="C19" s="15">
        <v>-0.1981933</v>
      </c>
      <c r="D19" s="15">
        <v>-0.1982526</v>
      </c>
      <c r="E19" s="15">
        <v>-0.200853</v>
      </c>
      <c r="F19" s="27">
        <v>-0.1422186</v>
      </c>
      <c r="G19" s="37">
        <v>-0.1924708</v>
      </c>
    </row>
    <row r="20" spans="1:7" ht="12.75" thickBot="1">
      <c r="A20" s="44" t="s">
        <v>28</v>
      </c>
      <c r="B20" s="45">
        <v>-0.003464008</v>
      </c>
      <c r="C20" s="46">
        <v>0.001312724</v>
      </c>
      <c r="D20" s="46">
        <v>0.001683475</v>
      </c>
      <c r="E20" s="46">
        <v>0.002199667</v>
      </c>
      <c r="F20" s="47">
        <v>-0.00341994</v>
      </c>
      <c r="G20" s="48">
        <v>0.0002921499</v>
      </c>
    </row>
    <row r="21" spans="1:7" ht="12.75" thickTop="1">
      <c r="A21" s="6" t="s">
        <v>29</v>
      </c>
      <c r="B21" s="39">
        <v>34.35997</v>
      </c>
      <c r="C21" s="40">
        <v>18.52676</v>
      </c>
      <c r="D21" s="40">
        <v>-43.94841</v>
      </c>
      <c r="E21" s="40">
        <v>43.25236</v>
      </c>
      <c r="F21" s="41">
        <v>-69.31507</v>
      </c>
      <c r="G21" s="43">
        <v>0.0008025829</v>
      </c>
    </row>
    <row r="22" spans="1:7" ht="12">
      <c r="A22" s="20" t="s">
        <v>30</v>
      </c>
      <c r="B22" s="29">
        <v>-55.27771</v>
      </c>
      <c r="C22" s="13">
        <v>-41.70446</v>
      </c>
      <c r="D22" s="13">
        <v>11.91354</v>
      </c>
      <c r="E22" s="13">
        <v>46.19994</v>
      </c>
      <c r="F22" s="25">
        <v>29.43395</v>
      </c>
      <c r="G22" s="36">
        <v>0</v>
      </c>
    </row>
    <row r="23" spans="1:7" ht="12">
      <c r="A23" s="20" t="s">
        <v>31</v>
      </c>
      <c r="B23" s="29">
        <v>2.425218</v>
      </c>
      <c r="C23" s="13">
        <v>1.309649</v>
      </c>
      <c r="D23" s="13">
        <v>-1.245547</v>
      </c>
      <c r="E23" s="13">
        <v>1.371823</v>
      </c>
      <c r="F23" s="25">
        <v>6.918244</v>
      </c>
      <c r="G23" s="35">
        <v>1.620614</v>
      </c>
    </row>
    <row r="24" spans="1:7" ht="12">
      <c r="A24" s="20" t="s">
        <v>32</v>
      </c>
      <c r="B24" s="50">
        <v>-4.76081</v>
      </c>
      <c r="C24" s="51">
        <v>-3.951994</v>
      </c>
      <c r="D24" s="51">
        <v>-7.65389</v>
      </c>
      <c r="E24" s="51">
        <v>-1.344162</v>
      </c>
      <c r="F24" s="52">
        <v>-3.759449</v>
      </c>
      <c r="G24" s="49">
        <v>-4.306171</v>
      </c>
    </row>
    <row r="25" spans="1:7" ht="12">
      <c r="A25" s="20" t="s">
        <v>33</v>
      </c>
      <c r="B25" s="29">
        <v>1.809481</v>
      </c>
      <c r="C25" s="13">
        <v>-0.04015712</v>
      </c>
      <c r="D25" s="13">
        <v>-0.9043265</v>
      </c>
      <c r="E25" s="13">
        <v>-0.2879994</v>
      </c>
      <c r="F25" s="25">
        <v>-2.665152</v>
      </c>
      <c r="G25" s="35">
        <v>-0.3909592</v>
      </c>
    </row>
    <row r="26" spans="1:7" ht="12">
      <c r="A26" s="21" t="s">
        <v>34</v>
      </c>
      <c r="B26" s="31">
        <v>1.026885</v>
      </c>
      <c r="C26" s="15">
        <v>0.2815199</v>
      </c>
      <c r="D26" s="15">
        <v>0.7961682</v>
      </c>
      <c r="E26" s="15">
        <v>0.4056087</v>
      </c>
      <c r="F26" s="27">
        <v>0.9984136</v>
      </c>
      <c r="G26" s="37">
        <v>0.6388755</v>
      </c>
    </row>
    <row r="27" spans="1:7" ht="12">
      <c r="A27" s="20" t="s">
        <v>35</v>
      </c>
      <c r="B27" s="29">
        <v>0.3196053</v>
      </c>
      <c r="C27" s="13">
        <v>0.06707045</v>
      </c>
      <c r="D27" s="13">
        <v>0.01292037</v>
      </c>
      <c r="E27" s="13">
        <v>0.185099</v>
      </c>
      <c r="F27" s="25">
        <v>0.6061882</v>
      </c>
      <c r="G27" s="35">
        <v>0.1909941</v>
      </c>
    </row>
    <row r="28" spans="1:7" ht="12">
      <c r="A28" s="20" t="s">
        <v>36</v>
      </c>
      <c r="B28" s="29">
        <v>-0.4120261</v>
      </c>
      <c r="C28" s="13">
        <v>-0.1438569</v>
      </c>
      <c r="D28" s="13">
        <v>-0.3198091</v>
      </c>
      <c r="E28" s="13">
        <v>0.04039002</v>
      </c>
      <c r="F28" s="25">
        <v>-0.1910012</v>
      </c>
      <c r="G28" s="35">
        <v>-0.1869234</v>
      </c>
    </row>
    <row r="29" spans="1:7" ht="12">
      <c r="A29" s="20" t="s">
        <v>37</v>
      </c>
      <c r="B29" s="29">
        <v>0.06373711</v>
      </c>
      <c r="C29" s="13">
        <v>0.01750754</v>
      </c>
      <c r="D29" s="13">
        <v>-0.01861761</v>
      </c>
      <c r="E29" s="13">
        <v>-0.01806504</v>
      </c>
      <c r="F29" s="25">
        <v>0.05371809</v>
      </c>
      <c r="G29" s="35">
        <v>0.01178047</v>
      </c>
    </row>
    <row r="30" spans="1:7" ht="12">
      <c r="A30" s="21" t="s">
        <v>38</v>
      </c>
      <c r="B30" s="31">
        <v>0.1009261</v>
      </c>
      <c r="C30" s="15">
        <v>0.04512335</v>
      </c>
      <c r="D30" s="15">
        <v>0.134811</v>
      </c>
      <c r="E30" s="15">
        <v>0.09545883</v>
      </c>
      <c r="F30" s="27">
        <v>0.198103</v>
      </c>
      <c r="G30" s="37">
        <v>0.1073129</v>
      </c>
    </row>
    <row r="31" spans="1:7" ht="12">
      <c r="A31" s="20" t="s">
        <v>39</v>
      </c>
      <c r="B31" s="29">
        <v>0.01116026</v>
      </c>
      <c r="C31" s="13">
        <v>-0.01172698</v>
      </c>
      <c r="D31" s="13">
        <v>0.03240293</v>
      </c>
      <c r="E31" s="13">
        <v>-0.01568674</v>
      </c>
      <c r="F31" s="25">
        <v>0.09803016</v>
      </c>
      <c r="G31" s="35">
        <v>0.01591045</v>
      </c>
    </row>
    <row r="32" spans="1:7" ht="12">
      <c r="A32" s="20" t="s">
        <v>40</v>
      </c>
      <c r="B32" s="29">
        <v>-0.01762528</v>
      </c>
      <c r="C32" s="13">
        <v>-0.01414957</v>
      </c>
      <c r="D32" s="13">
        <v>0.02516084</v>
      </c>
      <c r="E32" s="13">
        <v>0.009529264</v>
      </c>
      <c r="F32" s="25">
        <v>-0.006483179</v>
      </c>
      <c r="G32" s="35">
        <v>0.001525967</v>
      </c>
    </row>
    <row r="33" spans="1:7" ht="12">
      <c r="A33" s="20" t="s">
        <v>41</v>
      </c>
      <c r="B33" s="29">
        <v>0.07963608</v>
      </c>
      <c r="C33" s="13">
        <v>0.07345509</v>
      </c>
      <c r="D33" s="13">
        <v>0.1006448</v>
      </c>
      <c r="E33" s="13">
        <v>0.07400526</v>
      </c>
      <c r="F33" s="25">
        <v>0.09387427</v>
      </c>
      <c r="G33" s="35">
        <v>0.08375243</v>
      </c>
    </row>
    <row r="34" spans="1:7" ht="12">
      <c r="A34" s="21" t="s">
        <v>42</v>
      </c>
      <c r="B34" s="31">
        <v>0.01115343</v>
      </c>
      <c r="C34" s="15">
        <v>0.01117272</v>
      </c>
      <c r="D34" s="15">
        <v>0.008685114</v>
      </c>
      <c r="E34" s="15">
        <v>0.003793386</v>
      </c>
      <c r="F34" s="27">
        <v>-0.03251849</v>
      </c>
      <c r="G34" s="37">
        <v>0.002943193</v>
      </c>
    </row>
    <row r="35" spans="1:7" ht="12.75" thickBot="1">
      <c r="A35" s="22" t="s">
        <v>43</v>
      </c>
      <c r="B35" s="32">
        <v>0.004172958</v>
      </c>
      <c r="C35" s="16">
        <v>0.001346448</v>
      </c>
      <c r="D35" s="16">
        <v>0.001482965</v>
      </c>
      <c r="E35" s="16">
        <v>-0.005765398</v>
      </c>
      <c r="F35" s="28">
        <v>0.01144135</v>
      </c>
      <c r="G35" s="38">
        <v>0.001425338</v>
      </c>
    </row>
    <row r="36" spans="1:7" ht="12">
      <c r="A36" s="4" t="s">
        <v>44</v>
      </c>
      <c r="B36" s="3">
        <v>22.76306</v>
      </c>
      <c r="C36" s="3">
        <v>22.76611</v>
      </c>
      <c r="D36" s="3">
        <v>22.77832</v>
      </c>
      <c r="E36" s="3">
        <v>22.77832</v>
      </c>
      <c r="F36" s="3">
        <v>22.79358</v>
      </c>
      <c r="G36" s="3"/>
    </row>
    <row r="37" spans="1:6" ht="12">
      <c r="A37" s="4" t="s">
        <v>45</v>
      </c>
      <c r="B37" s="2">
        <v>0.1876831</v>
      </c>
      <c r="C37" s="2">
        <v>0.1017253</v>
      </c>
      <c r="D37" s="2">
        <v>0.06866455</v>
      </c>
      <c r="E37" s="2">
        <v>0.04781087</v>
      </c>
      <c r="F37" s="2">
        <v>0.02288818</v>
      </c>
    </row>
    <row r="38" spans="1:7" ht="12">
      <c r="A38" s="4" t="s">
        <v>53</v>
      </c>
      <c r="B38" s="2">
        <v>-0.0001707163</v>
      </c>
      <c r="C38" s="2">
        <v>-5.534325E-05</v>
      </c>
      <c r="D38" s="2">
        <v>0.0001418649</v>
      </c>
      <c r="E38" s="2">
        <v>-0.0001875047</v>
      </c>
      <c r="F38" s="2">
        <v>0.0003671624</v>
      </c>
      <c r="G38" s="2">
        <v>0.000236346</v>
      </c>
    </row>
    <row r="39" spans="1:7" ht="12.75" thickBot="1">
      <c r="A39" s="4" t="s">
        <v>54</v>
      </c>
      <c r="B39" s="2">
        <v>-5.935563E-05</v>
      </c>
      <c r="C39" s="2">
        <v>-3.17263E-05</v>
      </c>
      <c r="D39" s="2">
        <v>7.454329E-05</v>
      </c>
      <c r="E39" s="2">
        <v>-7.266275E-05</v>
      </c>
      <c r="F39" s="2">
        <v>0.0001167549</v>
      </c>
      <c r="G39" s="2">
        <v>0.0007686183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3.116919</v>
      </c>
      <c r="F40" s="17" t="s">
        <v>48</v>
      </c>
      <c r="G40" s="8">
        <v>55.056739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0.003755</v>
      </c>
      <c r="D4">
        <v>0.003755</v>
      </c>
      <c r="E4">
        <v>0.003757</v>
      </c>
      <c r="F4">
        <v>0.002086</v>
      </c>
      <c r="G4">
        <v>0.011706</v>
      </c>
    </row>
    <row r="5" spans="1:7" ht="12.75">
      <c r="A5" t="s">
        <v>13</v>
      </c>
      <c r="B5">
        <v>-2.763857</v>
      </c>
      <c r="C5">
        <v>-2.085211</v>
      </c>
      <c r="D5">
        <v>0.595676</v>
      </c>
      <c r="E5">
        <v>2.30998</v>
      </c>
      <c r="F5">
        <v>1.471693</v>
      </c>
      <c r="G5">
        <v>6.383737</v>
      </c>
    </row>
    <row r="6" spans="1:7" ht="12.75">
      <c r="A6" t="s">
        <v>14</v>
      </c>
      <c r="B6" s="53">
        <v>100.6144</v>
      </c>
      <c r="C6" s="53">
        <v>32.63269</v>
      </c>
      <c r="D6" s="53">
        <v>-83.39768</v>
      </c>
      <c r="E6" s="53">
        <v>110.0994</v>
      </c>
      <c r="F6" s="53">
        <v>-215.7757</v>
      </c>
      <c r="G6" s="53">
        <v>0.003122943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0.7115275</v>
      </c>
      <c r="C8" s="53">
        <v>-1.916004</v>
      </c>
      <c r="D8" s="53">
        <v>0.7113148</v>
      </c>
      <c r="E8" s="53">
        <v>-0.977145</v>
      </c>
      <c r="F8" s="53">
        <v>-7.414222</v>
      </c>
      <c r="G8" s="53">
        <v>-1.412737</v>
      </c>
    </row>
    <row r="9" spans="1:7" ht="12.75">
      <c r="A9" t="s">
        <v>17</v>
      </c>
      <c r="B9" s="53">
        <v>-0.8570391</v>
      </c>
      <c r="C9" s="53">
        <v>-0.2358786</v>
      </c>
      <c r="D9" s="53">
        <v>-0.9272449</v>
      </c>
      <c r="E9" s="53">
        <v>0.305119</v>
      </c>
      <c r="F9" s="53">
        <v>-0.7227553</v>
      </c>
      <c r="G9" s="53">
        <v>-0.4267822</v>
      </c>
    </row>
    <row r="10" spans="1:7" ht="12.75">
      <c r="A10" t="s">
        <v>18</v>
      </c>
      <c r="B10" s="53">
        <v>-0.02337385</v>
      </c>
      <c r="C10" s="53">
        <v>0.5357896</v>
      </c>
      <c r="D10" s="53">
        <v>-0.6163095</v>
      </c>
      <c r="E10" s="53">
        <v>0.2048892</v>
      </c>
      <c r="F10" s="53">
        <v>-1.674111</v>
      </c>
      <c r="G10" s="53">
        <v>-0.1971157</v>
      </c>
    </row>
    <row r="11" spans="1:7" ht="12.75">
      <c r="A11" t="s">
        <v>19</v>
      </c>
      <c r="B11" s="53">
        <v>2.675924</v>
      </c>
      <c r="C11" s="53">
        <v>2.111532</v>
      </c>
      <c r="D11" s="53">
        <v>2.168232</v>
      </c>
      <c r="E11" s="53">
        <v>1.578809</v>
      </c>
      <c r="F11" s="53">
        <v>13.33747</v>
      </c>
      <c r="G11" s="53">
        <v>3.578503</v>
      </c>
    </row>
    <row r="12" spans="1:7" ht="12.75">
      <c r="A12" t="s">
        <v>20</v>
      </c>
      <c r="B12" s="53">
        <v>0.09960517</v>
      </c>
      <c r="C12" s="53">
        <v>-0.01878117</v>
      </c>
      <c r="D12" s="53">
        <v>-0.0231526</v>
      </c>
      <c r="E12" s="53">
        <v>-0.224336</v>
      </c>
      <c r="F12" s="53">
        <v>-0.8749983</v>
      </c>
      <c r="G12" s="53">
        <v>-0.1665916</v>
      </c>
    </row>
    <row r="13" spans="1:7" ht="12.75">
      <c r="A13" t="s">
        <v>21</v>
      </c>
      <c r="B13" s="53">
        <v>-0.05504654</v>
      </c>
      <c r="C13" s="53">
        <v>0.02110293</v>
      </c>
      <c r="D13" s="53">
        <v>-0.01645775</v>
      </c>
      <c r="E13" s="53">
        <v>-0.1497525</v>
      </c>
      <c r="F13" s="53">
        <v>0.02871898</v>
      </c>
      <c r="G13" s="53">
        <v>-0.03903645</v>
      </c>
    </row>
    <row r="14" spans="1:7" ht="12.75">
      <c r="A14" t="s">
        <v>22</v>
      </c>
      <c r="B14" s="53">
        <v>-0.08981051</v>
      </c>
      <c r="C14" s="53">
        <v>0.01764745</v>
      </c>
      <c r="D14" s="53">
        <v>0.04698195</v>
      </c>
      <c r="E14" s="53">
        <v>0.02896588</v>
      </c>
      <c r="F14" s="53">
        <v>0.04054041</v>
      </c>
      <c r="G14" s="53">
        <v>0.01494718</v>
      </c>
    </row>
    <row r="15" spans="1:7" ht="12.75">
      <c r="A15" t="s">
        <v>23</v>
      </c>
      <c r="B15" s="53">
        <v>-0.3395235</v>
      </c>
      <c r="C15" s="53">
        <v>-0.06821716</v>
      </c>
      <c r="D15" s="53">
        <v>-0.04523276</v>
      </c>
      <c r="E15" s="53">
        <v>-0.161812</v>
      </c>
      <c r="F15" s="53">
        <v>-0.3879309</v>
      </c>
      <c r="G15" s="53">
        <v>-0.1671691</v>
      </c>
    </row>
    <row r="16" spans="1:7" ht="12.75">
      <c r="A16" t="s">
        <v>24</v>
      </c>
      <c r="B16" s="53">
        <v>0.01684014</v>
      </c>
      <c r="C16" s="53">
        <v>0.04382963</v>
      </c>
      <c r="D16" s="53">
        <v>-0.01471961</v>
      </c>
      <c r="E16" s="53">
        <v>-0.0273378</v>
      </c>
      <c r="F16" s="53">
        <v>-0.05515923</v>
      </c>
      <c r="G16" s="53">
        <v>-0.00451216</v>
      </c>
    </row>
    <row r="17" spans="1:7" ht="12.75">
      <c r="A17" t="s">
        <v>25</v>
      </c>
      <c r="B17" s="53">
        <v>-0.02275555</v>
      </c>
      <c r="C17" s="53">
        <v>-0.01119649</v>
      </c>
      <c r="D17" s="53">
        <v>-0.02491435</v>
      </c>
      <c r="E17" s="53">
        <v>-0.0170139</v>
      </c>
      <c r="F17" s="53">
        <v>-0.022188</v>
      </c>
      <c r="G17" s="53">
        <v>-0.01903671</v>
      </c>
    </row>
    <row r="18" spans="1:7" ht="12.75">
      <c r="A18" t="s">
        <v>26</v>
      </c>
      <c r="B18" s="53">
        <v>0.001556675</v>
      </c>
      <c r="C18" s="53">
        <v>0.02697343</v>
      </c>
      <c r="D18" s="53">
        <v>0.0673701</v>
      </c>
      <c r="E18" s="53">
        <v>0.008458401</v>
      </c>
      <c r="F18" s="53">
        <v>0.03197483</v>
      </c>
      <c r="G18" s="53">
        <v>0.02922239</v>
      </c>
    </row>
    <row r="19" spans="1:7" ht="12.75">
      <c r="A19" t="s">
        <v>27</v>
      </c>
      <c r="B19" s="53">
        <v>-0.2058138</v>
      </c>
      <c r="C19" s="53">
        <v>-0.1981933</v>
      </c>
      <c r="D19" s="53">
        <v>-0.1982526</v>
      </c>
      <c r="E19" s="53">
        <v>-0.200853</v>
      </c>
      <c r="F19" s="53">
        <v>-0.1422186</v>
      </c>
      <c r="G19" s="53">
        <v>-0.1924708</v>
      </c>
    </row>
    <row r="20" spans="1:7" ht="12.75">
      <c r="A20" t="s">
        <v>28</v>
      </c>
      <c r="B20" s="53">
        <v>-0.003464008</v>
      </c>
      <c r="C20" s="53">
        <v>0.001312724</v>
      </c>
      <c r="D20" s="53">
        <v>0.001683475</v>
      </c>
      <c r="E20" s="53">
        <v>0.002199667</v>
      </c>
      <c r="F20" s="53">
        <v>-0.00341994</v>
      </c>
      <c r="G20" s="53">
        <v>0.0002921499</v>
      </c>
    </row>
    <row r="21" spans="1:7" ht="12.75">
      <c r="A21" t="s">
        <v>29</v>
      </c>
      <c r="B21" s="53">
        <v>34.35997</v>
      </c>
      <c r="C21" s="53">
        <v>18.52676</v>
      </c>
      <c r="D21" s="53">
        <v>-43.94841</v>
      </c>
      <c r="E21" s="53">
        <v>43.25236</v>
      </c>
      <c r="F21" s="53">
        <v>-69.31507</v>
      </c>
      <c r="G21" s="53">
        <v>0.0008025829</v>
      </c>
    </row>
    <row r="22" spans="1:7" ht="12.75">
      <c r="A22" t="s">
        <v>30</v>
      </c>
      <c r="B22" s="53">
        <v>-55.27771</v>
      </c>
      <c r="C22" s="53">
        <v>-41.70446</v>
      </c>
      <c r="D22" s="53">
        <v>11.91354</v>
      </c>
      <c r="E22" s="53">
        <v>46.19994</v>
      </c>
      <c r="F22" s="53">
        <v>29.43395</v>
      </c>
      <c r="G22" s="53">
        <v>0</v>
      </c>
    </row>
    <row r="23" spans="1:7" ht="12.75">
      <c r="A23" t="s">
        <v>31</v>
      </c>
      <c r="B23" s="53">
        <v>2.425218</v>
      </c>
      <c r="C23" s="53">
        <v>1.309649</v>
      </c>
      <c r="D23" s="53">
        <v>-1.245547</v>
      </c>
      <c r="E23" s="53">
        <v>1.371823</v>
      </c>
      <c r="F23" s="53">
        <v>6.918244</v>
      </c>
      <c r="G23" s="53">
        <v>1.620614</v>
      </c>
    </row>
    <row r="24" spans="1:7" ht="12.75">
      <c r="A24" t="s">
        <v>32</v>
      </c>
      <c r="B24" s="53">
        <v>-4.76081</v>
      </c>
      <c r="C24" s="53">
        <v>-3.951994</v>
      </c>
      <c r="D24" s="53">
        <v>-7.65389</v>
      </c>
      <c r="E24" s="53">
        <v>-1.344162</v>
      </c>
      <c r="F24" s="53">
        <v>-3.759449</v>
      </c>
      <c r="G24" s="53">
        <v>-4.306171</v>
      </c>
    </row>
    <row r="25" spans="1:7" ht="12.75">
      <c r="A25" t="s">
        <v>33</v>
      </c>
      <c r="B25" s="53">
        <v>1.809481</v>
      </c>
      <c r="C25" s="53">
        <v>-0.04015712</v>
      </c>
      <c r="D25" s="53">
        <v>-0.9043265</v>
      </c>
      <c r="E25" s="53">
        <v>-0.2879994</v>
      </c>
      <c r="F25" s="53">
        <v>-2.665152</v>
      </c>
      <c r="G25" s="53">
        <v>-0.3909592</v>
      </c>
    </row>
    <row r="26" spans="1:7" ht="12.75">
      <c r="A26" t="s">
        <v>34</v>
      </c>
      <c r="B26" s="53">
        <v>1.026885</v>
      </c>
      <c r="C26" s="53">
        <v>0.2815199</v>
      </c>
      <c r="D26" s="53">
        <v>0.7961682</v>
      </c>
      <c r="E26" s="53">
        <v>0.4056087</v>
      </c>
      <c r="F26" s="53">
        <v>0.9984136</v>
      </c>
      <c r="G26" s="53">
        <v>0.6388755</v>
      </c>
    </row>
    <row r="27" spans="1:7" ht="12.75">
      <c r="A27" t="s">
        <v>35</v>
      </c>
      <c r="B27" s="53">
        <v>0.3196053</v>
      </c>
      <c r="C27" s="53">
        <v>0.06707045</v>
      </c>
      <c r="D27" s="53">
        <v>0.01292037</v>
      </c>
      <c r="E27" s="53">
        <v>0.185099</v>
      </c>
      <c r="F27" s="53">
        <v>0.6061882</v>
      </c>
      <c r="G27" s="53">
        <v>0.1909941</v>
      </c>
    </row>
    <row r="28" spans="1:7" ht="12.75">
      <c r="A28" t="s">
        <v>36</v>
      </c>
      <c r="B28" s="53">
        <v>-0.4120261</v>
      </c>
      <c r="C28" s="53">
        <v>-0.1438569</v>
      </c>
      <c r="D28" s="53">
        <v>-0.3198091</v>
      </c>
      <c r="E28" s="53">
        <v>0.04039002</v>
      </c>
      <c r="F28" s="53">
        <v>-0.1910012</v>
      </c>
      <c r="G28" s="53">
        <v>-0.1869234</v>
      </c>
    </row>
    <row r="29" spans="1:7" ht="12.75">
      <c r="A29" t="s">
        <v>37</v>
      </c>
      <c r="B29" s="53">
        <v>0.06373711</v>
      </c>
      <c r="C29" s="53">
        <v>0.01750754</v>
      </c>
      <c r="D29" s="53">
        <v>-0.01861761</v>
      </c>
      <c r="E29" s="53">
        <v>-0.01806504</v>
      </c>
      <c r="F29" s="53">
        <v>0.05371809</v>
      </c>
      <c r="G29" s="53">
        <v>0.01178047</v>
      </c>
    </row>
    <row r="30" spans="1:7" ht="12.75">
      <c r="A30" t="s">
        <v>38</v>
      </c>
      <c r="B30" s="53">
        <v>0.1009261</v>
      </c>
      <c r="C30" s="53">
        <v>0.04512335</v>
      </c>
      <c r="D30" s="53">
        <v>0.134811</v>
      </c>
      <c r="E30" s="53">
        <v>0.09545883</v>
      </c>
      <c r="F30" s="53">
        <v>0.198103</v>
      </c>
      <c r="G30" s="53">
        <v>0.1073129</v>
      </c>
    </row>
    <row r="31" spans="1:7" ht="12.75">
      <c r="A31" t="s">
        <v>39</v>
      </c>
      <c r="B31" s="53">
        <v>0.01116026</v>
      </c>
      <c r="C31" s="53">
        <v>-0.01172698</v>
      </c>
      <c r="D31" s="53">
        <v>0.03240293</v>
      </c>
      <c r="E31" s="53">
        <v>-0.01568674</v>
      </c>
      <c r="F31" s="53">
        <v>0.09803016</v>
      </c>
      <c r="G31" s="53">
        <v>0.01591045</v>
      </c>
    </row>
    <row r="32" spans="1:7" ht="12.75">
      <c r="A32" t="s">
        <v>40</v>
      </c>
      <c r="B32" s="53">
        <v>-0.01762528</v>
      </c>
      <c r="C32" s="53">
        <v>-0.01414957</v>
      </c>
      <c r="D32" s="53">
        <v>0.02516084</v>
      </c>
      <c r="E32" s="53">
        <v>0.009529264</v>
      </c>
      <c r="F32" s="53">
        <v>-0.006483179</v>
      </c>
      <c r="G32" s="53">
        <v>0.001525967</v>
      </c>
    </row>
    <row r="33" spans="1:7" ht="12.75">
      <c r="A33" t="s">
        <v>41</v>
      </c>
      <c r="B33" s="53">
        <v>0.07963608</v>
      </c>
      <c r="C33" s="53">
        <v>0.07345509</v>
      </c>
      <c r="D33" s="53">
        <v>0.1006448</v>
      </c>
      <c r="E33" s="53">
        <v>0.07400526</v>
      </c>
      <c r="F33" s="53">
        <v>0.09387427</v>
      </c>
      <c r="G33" s="53">
        <v>0.08375243</v>
      </c>
    </row>
    <row r="34" spans="1:7" ht="12.75">
      <c r="A34" t="s">
        <v>42</v>
      </c>
      <c r="B34" s="53">
        <v>0.01115343</v>
      </c>
      <c r="C34" s="53">
        <v>0.01117272</v>
      </c>
      <c r="D34" s="53">
        <v>0.008685114</v>
      </c>
      <c r="E34" s="53">
        <v>0.003793386</v>
      </c>
      <c r="F34" s="53">
        <v>-0.03251849</v>
      </c>
      <c r="G34" s="53">
        <v>0.002943193</v>
      </c>
    </row>
    <row r="35" spans="1:7" ht="12.75">
      <c r="A35" t="s">
        <v>43</v>
      </c>
      <c r="B35" s="53">
        <v>0.004172958</v>
      </c>
      <c r="C35" s="53">
        <v>0.001346448</v>
      </c>
      <c r="D35" s="53">
        <v>0.001482965</v>
      </c>
      <c r="E35" s="53">
        <v>-0.005765398</v>
      </c>
      <c r="F35" s="53">
        <v>0.01144135</v>
      </c>
      <c r="G35" s="53">
        <v>0.001425338</v>
      </c>
    </row>
    <row r="36" spans="1:6" ht="12.75">
      <c r="A36" t="s">
        <v>44</v>
      </c>
      <c r="B36" s="53">
        <v>22.76306</v>
      </c>
      <c r="C36" s="53">
        <v>22.76611</v>
      </c>
      <c r="D36" s="53">
        <v>22.77832</v>
      </c>
      <c r="E36" s="53">
        <v>22.77832</v>
      </c>
      <c r="F36" s="53">
        <v>22.79358</v>
      </c>
    </row>
    <row r="37" spans="1:6" ht="12.75">
      <c r="A37" t="s">
        <v>45</v>
      </c>
      <c r="B37" s="53">
        <v>0.1876831</v>
      </c>
      <c r="C37" s="53">
        <v>0.1017253</v>
      </c>
      <c r="D37" s="53">
        <v>0.06866455</v>
      </c>
      <c r="E37" s="53">
        <v>0.04781087</v>
      </c>
      <c r="F37" s="53">
        <v>0.02288818</v>
      </c>
    </row>
    <row r="38" spans="1:7" ht="12.75">
      <c r="A38" t="s">
        <v>55</v>
      </c>
      <c r="B38" s="53">
        <v>-0.0001707163</v>
      </c>
      <c r="C38" s="53">
        <v>-5.534325E-05</v>
      </c>
      <c r="D38" s="53">
        <v>0.0001418649</v>
      </c>
      <c r="E38" s="53">
        <v>-0.0001875047</v>
      </c>
      <c r="F38" s="53">
        <v>0.0003671624</v>
      </c>
      <c r="G38" s="53">
        <v>0.000236346</v>
      </c>
    </row>
    <row r="39" spans="1:7" ht="12.75">
      <c r="A39" t="s">
        <v>56</v>
      </c>
      <c r="B39" s="53">
        <v>-5.935563E-05</v>
      </c>
      <c r="C39" s="53">
        <v>-3.17263E-05</v>
      </c>
      <c r="D39" s="53">
        <v>7.454329E-05</v>
      </c>
      <c r="E39" s="53">
        <v>-7.266275E-05</v>
      </c>
      <c r="F39" s="53">
        <v>0.0001167549</v>
      </c>
      <c r="G39" s="53">
        <v>0.0007686183</v>
      </c>
    </row>
    <row r="40" spans="2:7" ht="12.75">
      <c r="B40" t="s">
        <v>46</v>
      </c>
      <c r="C40">
        <v>-0.003756</v>
      </c>
      <c r="D40" t="s">
        <v>47</v>
      </c>
      <c r="E40">
        <v>3.116919</v>
      </c>
      <c r="F40" t="s">
        <v>48</v>
      </c>
      <c r="G40">
        <v>55.056739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-0.00017071637566962983</v>
      </c>
      <c r="C50">
        <f>-0.017/(C7*C7+C22*C22)*(C21*C22+C6*C7)</f>
        <v>-5.534326018708549E-05</v>
      </c>
      <c r="D50">
        <f>-0.017/(D7*D7+D22*D22)*(D21*D22+D6*D7)</f>
        <v>0.00014186486344162458</v>
      </c>
      <c r="E50">
        <f>-0.017/(E7*E7+E22*E22)*(E21*E22+E6*E7)</f>
        <v>-0.00018750468142973885</v>
      </c>
      <c r="F50">
        <f>-0.017/(F7*F7+F22*F22)*(F21*F22+F6*F7)</f>
        <v>0.0003671623458335871</v>
      </c>
      <c r="G50">
        <f>(B50*B$4+C50*C$4+D50*D$4+E50*E$4+F50*F$4)/SUM(B$4:F$4)</f>
        <v>6.581201869145824E-08</v>
      </c>
    </row>
    <row r="51" spans="1:7" ht="12.75">
      <c r="A51" t="s">
        <v>59</v>
      </c>
      <c r="B51">
        <f>-0.017/(B7*B7+B22*B22)*(B21*B7-B6*B22)</f>
        <v>-5.9355630030651676E-05</v>
      </c>
      <c r="C51">
        <f>-0.017/(C7*C7+C22*C22)*(C21*C7-C6*C22)</f>
        <v>-3.1726298078074194E-05</v>
      </c>
      <c r="D51">
        <f>-0.017/(D7*D7+D22*D22)*(D21*D7-D6*D22)</f>
        <v>7.454328572747939E-05</v>
      </c>
      <c r="E51">
        <f>-0.017/(E7*E7+E22*E22)*(E21*E7-E6*E22)</f>
        <v>-7.26627414968227E-05</v>
      </c>
      <c r="F51">
        <f>-0.017/(F7*F7+F22*F22)*(F21*F7-F6*F22)</f>
        <v>0.00011675491518708516</v>
      </c>
      <c r="G51">
        <f>(B51*B$4+C51*C$4+D51*D$4+E51*E$4+F51*F$4)/SUM(B$4:F$4)</f>
        <v>-1.6854805118305693E-07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10000.00264481722</v>
      </c>
      <c r="C62">
        <f>C7+(2/0.017)*(C8*C50-C23*C51)</f>
        <v>10000.017363320287</v>
      </c>
      <c r="D62">
        <f>D7+(2/0.017)*(D8*D50-D23*D51)</f>
        <v>10000.022795028573</v>
      </c>
      <c r="E62">
        <f>E7+(2/0.017)*(E8*E50-E23*E51)</f>
        <v>10000.033282315526</v>
      </c>
      <c r="F62">
        <f>F7+(2/0.017)*(F8*F50-F23*F51)</f>
        <v>9999.584710337234</v>
      </c>
    </row>
    <row r="63" spans="1:6" ht="12.75">
      <c r="A63" t="s">
        <v>67</v>
      </c>
      <c r="B63">
        <f>B8+(3/0.017)*(B9*B50-B24*B51)</f>
        <v>0.6874798056387531</v>
      </c>
      <c r="C63">
        <f>C8+(3/0.017)*(C9*C50-C24*C51)</f>
        <v>-1.9358265615731287</v>
      </c>
      <c r="D63">
        <f>D8+(3/0.017)*(D9*D50-D24*D51)</f>
        <v>0.7887858537790449</v>
      </c>
      <c r="E63">
        <f>E8+(3/0.017)*(E9*E50-E24*E51)</f>
        <v>-1.0044770712051199</v>
      </c>
      <c r="F63">
        <f>F8+(3/0.017)*(F9*F50-F24*F51)</f>
        <v>-7.383592773341144</v>
      </c>
    </row>
    <row r="64" spans="1:6" ht="12.75">
      <c r="A64" t="s">
        <v>68</v>
      </c>
      <c r="B64">
        <f>B9+(4/0.017)*(B10*B50-B25*B51)</f>
        <v>-0.8308289391197791</v>
      </c>
      <c r="C64">
        <f>C9+(4/0.017)*(C10*C50-C25*C51)</f>
        <v>-0.24315539529350857</v>
      </c>
      <c r="D64">
        <f>D9+(4/0.017)*(D10*D50-D25*D51)</f>
        <v>-0.9319557692646694</v>
      </c>
      <c r="E64">
        <f>E9+(4/0.017)*(E10*E50-E25*E51)</f>
        <v>0.2911555858522743</v>
      </c>
      <c r="F64">
        <f>F9+(4/0.017)*(F10*F50-F25*F51)</f>
        <v>-0.7941672826412052</v>
      </c>
    </row>
    <row r="65" spans="1:6" ht="12.75">
      <c r="A65" t="s">
        <v>69</v>
      </c>
      <c r="B65">
        <f>B10+(5/0.017)*(B11*B50-B26*B51)</f>
        <v>-0.1398069796186332</v>
      </c>
      <c r="C65">
        <f>C10+(5/0.017)*(C11*C50-C26*C51)</f>
        <v>0.5040462233508683</v>
      </c>
      <c r="D65">
        <f>D10+(5/0.017)*(D11*D50-D26*D51)</f>
        <v>-0.5432956932441095</v>
      </c>
      <c r="E65">
        <f>E10+(5/0.017)*(E11*E50-E26*E51)</f>
        <v>0.12648877692163463</v>
      </c>
      <c r="F65">
        <f>F10+(5/0.017)*(F11*F50-F26*F51)</f>
        <v>-0.2680971536778056</v>
      </c>
    </row>
    <row r="66" spans="1:6" ht="12.75">
      <c r="A66" t="s">
        <v>70</v>
      </c>
      <c r="B66">
        <f>B11+(6/0.017)*(B12*B50-B27*B51)</f>
        <v>2.676617931878451</v>
      </c>
      <c r="C66">
        <f>C11+(6/0.017)*(C12*C50-C27*C51)</f>
        <v>2.11264987350595</v>
      </c>
      <c r="D66">
        <f>D11+(6/0.017)*(D12*D50-D27*D51)</f>
        <v>2.166732823316494</v>
      </c>
      <c r="E66">
        <f>E11+(6/0.017)*(E12*E50-E27*E51)</f>
        <v>1.5984021238828972</v>
      </c>
      <c r="F66">
        <f>F11+(6/0.017)*(F12*F50-F27*F51)</f>
        <v>13.199102277538772</v>
      </c>
    </row>
    <row r="67" spans="1:6" ht="12.75">
      <c r="A67" t="s">
        <v>71</v>
      </c>
      <c r="B67">
        <f>B12+(7/0.017)*(B13*B50-B28*B51)</f>
        <v>0.093404519372451</v>
      </c>
      <c r="C67">
        <f>C12+(7/0.017)*(C13*C50-C28*C51)</f>
        <v>-0.021141385461753703</v>
      </c>
      <c r="D67">
        <f>D12+(7/0.017)*(D13*D50-D28*D51)</f>
        <v>-0.014297663962194621</v>
      </c>
      <c r="E67">
        <f>E12+(7/0.017)*(E13*E50-E28*E51)</f>
        <v>-0.21156546995783357</v>
      </c>
      <c r="F67">
        <f>F12+(7/0.017)*(F13*F50-F28*F51)</f>
        <v>-0.8614739471286085</v>
      </c>
    </row>
    <row r="68" spans="1:6" ht="12.75">
      <c r="A68" t="s">
        <v>72</v>
      </c>
      <c r="B68">
        <f>B13+(8/0.017)*(B14*B50-B29*B51)</f>
        <v>-0.046051113607235766</v>
      </c>
      <c r="C68">
        <f>C13+(8/0.017)*(C14*C50-C29*C51)</f>
        <v>0.020904709772077753</v>
      </c>
      <c r="D68">
        <f>D13+(8/0.017)*(D14*D50-D29*D51)</f>
        <v>-0.012668147297522818</v>
      </c>
      <c r="E68">
        <f>E13+(8/0.017)*(E14*E50-E29*E51)</f>
        <v>-0.15292609690982675</v>
      </c>
      <c r="F68">
        <f>F13+(8/0.017)*(F14*F50-F29*F51)</f>
        <v>0.032772185173973276</v>
      </c>
    </row>
    <row r="69" spans="1:6" ht="12.75">
      <c r="A69" t="s">
        <v>73</v>
      </c>
      <c r="B69">
        <f>B14+(9/0.017)*(B15*B50-B30*B51)</f>
        <v>-0.05595316984468606</v>
      </c>
      <c r="C69">
        <f>C14+(9/0.017)*(C15*C50-C30*C51)</f>
        <v>0.020404074234551046</v>
      </c>
      <c r="D69">
        <f>D14+(9/0.017)*(D15*D50-D30*D51)</f>
        <v>0.038264553063867356</v>
      </c>
      <c r="E69">
        <f>E14+(9/0.017)*(E15*E50-E30*E51)</f>
        <v>0.048700660599676024</v>
      </c>
      <c r="F69">
        <f>F14+(9/0.017)*(F15*F50-F30*F51)</f>
        <v>-0.04711065259163391</v>
      </c>
    </row>
    <row r="70" spans="1:6" ht="12.75">
      <c r="A70" t="s">
        <v>74</v>
      </c>
      <c r="B70">
        <f>B15+(10/0.017)*(B16*B50-B31*B51)</f>
        <v>-0.3408249490605666</v>
      </c>
      <c r="C70">
        <f>C15+(10/0.017)*(C16*C50-C31*C51)</f>
        <v>-0.0698628825176643</v>
      </c>
      <c r="D70">
        <f>D15+(10/0.017)*(D16*D50-D31*D51)</f>
        <v>-0.0478819460776244</v>
      </c>
      <c r="E70">
        <f>E15+(10/0.017)*(E16*E50-E31*E51)</f>
        <v>-0.15946722120797527</v>
      </c>
      <c r="F70">
        <f>F15+(10/0.017)*(F16*F50-F31*F51)</f>
        <v>-0.4065767207633828</v>
      </c>
    </row>
    <row r="71" spans="1:6" ht="12.75">
      <c r="A71" t="s">
        <v>75</v>
      </c>
      <c r="B71">
        <f>B16+(11/0.017)*(B17*B50-B32*B51)</f>
        <v>0.0186768717446192</v>
      </c>
      <c r="C71">
        <f>C16+(11/0.017)*(C17*C50-C32*C51)</f>
        <v>0.04394010674243005</v>
      </c>
      <c r="D71">
        <f>D16+(11/0.017)*(D17*D50-D32*D51)</f>
        <v>-0.018220225764897208</v>
      </c>
      <c r="E71">
        <f>E16+(11/0.017)*(E17*E50-E32*E51)</f>
        <v>-0.024825524011370087</v>
      </c>
      <c r="F71">
        <f>F16+(11/0.017)*(F17*F50-F32*F51)</f>
        <v>-0.05994077154504396</v>
      </c>
    </row>
    <row r="72" spans="1:6" ht="12.75">
      <c r="A72" t="s">
        <v>76</v>
      </c>
      <c r="B72">
        <f>B17+(12/0.017)*(B18*B50-B33*B51)</f>
        <v>-0.019606538385311158</v>
      </c>
      <c r="C72">
        <f>C17+(12/0.017)*(C18*C50-C33*C51)</f>
        <v>-0.010605200216896262</v>
      </c>
      <c r="D72">
        <f>D17+(12/0.017)*(D18*D50-D33*D51)</f>
        <v>-0.023463722268355122</v>
      </c>
      <c r="E72">
        <f>E17+(12/0.017)*(E18*E50-E33*E51)</f>
        <v>-0.014337592735146938</v>
      </c>
      <c r="F72">
        <f>F17+(12/0.017)*(F18*F50-F33*F51)</f>
        <v>-0.021637643888237204</v>
      </c>
    </row>
    <row r="73" spans="1:6" ht="12.75">
      <c r="A73" t="s">
        <v>77</v>
      </c>
      <c r="B73">
        <f>B18+(13/0.017)*(B19*B50-B34*B51)</f>
        <v>0.028931466954400513</v>
      </c>
      <c r="C73">
        <f>C18+(13/0.017)*(C19*C50-C34*C51)</f>
        <v>0.03563229596387643</v>
      </c>
      <c r="D73">
        <f>D18+(13/0.017)*(D19*D50-D34*D51)</f>
        <v>0.04536760385379284</v>
      </c>
      <c r="E73">
        <f>E18+(13/0.017)*(E19*E50-E34*E51)</f>
        <v>0.0374686776395176</v>
      </c>
      <c r="F73">
        <f>F18+(13/0.017)*(F19*F50-F34*F51)</f>
        <v>-0.005052703901040276</v>
      </c>
    </row>
    <row r="74" spans="1:6" ht="12.75">
      <c r="A74" t="s">
        <v>78</v>
      </c>
      <c r="B74">
        <f>B19+(14/0.017)*(B20*B50-B35*B51)</f>
        <v>-0.2051228164593383</v>
      </c>
      <c r="C74">
        <f>C19+(14/0.017)*(C20*C50-C35*C51)</f>
        <v>-0.19821795038906334</v>
      </c>
      <c r="D74">
        <f>D19+(14/0.017)*(D20*D50-D35*D51)</f>
        <v>-0.1981469569328418</v>
      </c>
      <c r="E74">
        <f>E19+(14/0.017)*(E20*E50-E35*E51)</f>
        <v>-0.2015376638108362</v>
      </c>
      <c r="F74">
        <f>F19+(14/0.017)*(F20*F50-F35*F51)</f>
        <v>-0.14435278226978837</v>
      </c>
    </row>
    <row r="75" spans="1:6" ht="12.75">
      <c r="A75" t="s">
        <v>79</v>
      </c>
      <c r="B75" s="53">
        <f>B20</f>
        <v>-0.003464008</v>
      </c>
      <c r="C75" s="53">
        <f>C20</f>
        <v>0.001312724</v>
      </c>
      <c r="D75" s="53">
        <f>D20</f>
        <v>0.001683475</v>
      </c>
      <c r="E75" s="53">
        <f>E20</f>
        <v>0.002199667</v>
      </c>
      <c r="F75" s="53">
        <f>F20</f>
        <v>-0.00341994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-55.33138736355475</v>
      </c>
      <c r="C82">
        <f>C22+(2/0.017)*(C8*C51+C23*C50)</f>
        <v>-41.70583559192211</v>
      </c>
      <c r="D82">
        <f>D22+(2/0.017)*(D8*D51+D23*D50)</f>
        <v>11.89898992791923</v>
      </c>
      <c r="E82">
        <f>E22+(2/0.017)*(E8*E51+E23*E50)</f>
        <v>46.17803162352317</v>
      </c>
      <c r="F82">
        <f>F22+(2/0.017)*(F8*F51+F23*F50)</f>
        <v>29.63094668650599</v>
      </c>
    </row>
    <row r="83" spans="1:6" ht="12.75">
      <c r="A83" t="s">
        <v>82</v>
      </c>
      <c r="B83">
        <f>B23+(3/0.017)*(B9*B51+B24*B50)</f>
        <v>2.5776212336811413</v>
      </c>
      <c r="C83">
        <f>C23+(3/0.017)*(C9*C51+C24*C50)</f>
        <v>1.3495666094659364</v>
      </c>
      <c r="D83">
        <f>D23+(3/0.017)*(D9*D51+D24*D50)</f>
        <v>-1.4493595778530466</v>
      </c>
      <c r="E83">
        <f>E23+(3/0.017)*(E9*E51+E24*E50)</f>
        <v>1.4123875678665632</v>
      </c>
      <c r="F83">
        <f>F23+(3/0.017)*(F9*F51+F24*F50)</f>
        <v>6.659765173946897</v>
      </c>
    </row>
    <row r="84" spans="1:6" ht="12.75">
      <c r="A84" t="s">
        <v>83</v>
      </c>
      <c r="B84">
        <f>B24+(4/0.017)*(B10*B51+B25*B50)</f>
        <v>-4.8331678043694275</v>
      </c>
      <c r="C84">
        <f>C24+(4/0.017)*(C10*C51+C25*C50)</f>
        <v>-3.955470751674402</v>
      </c>
      <c r="D84">
        <f>D24+(4/0.017)*(D10*D51+D25*D50)</f>
        <v>-7.694886209549224</v>
      </c>
      <c r="E84">
        <f>E24+(4/0.017)*(E10*E51+E25*E50)</f>
        <v>-1.334958841229679</v>
      </c>
      <c r="F84">
        <f>F24+(4/0.017)*(F10*F51+F25*F50)</f>
        <v>-4.0356852701510215</v>
      </c>
    </row>
    <row r="85" spans="1:6" ht="12.75">
      <c r="A85" t="s">
        <v>84</v>
      </c>
      <c r="B85">
        <f>B25+(5/0.017)*(B11*B51+B26*B50)</f>
        <v>1.7112053410695147</v>
      </c>
      <c r="C85">
        <f>C25+(5/0.017)*(C11*C51+C26*C50)</f>
        <v>-0.06444280314909837</v>
      </c>
      <c r="D85">
        <f>D25+(5/0.017)*(D11*D51+D26*D50)</f>
        <v>-0.8235690204502859</v>
      </c>
      <c r="E85">
        <f>E25+(5/0.017)*(E11*E51+E26*E50)</f>
        <v>-0.3441094353877905</v>
      </c>
      <c r="F85">
        <f>F25+(5/0.017)*(F11*F51+F26*F50)</f>
        <v>-2.0993299240739853</v>
      </c>
    </row>
    <row r="86" spans="1:6" ht="12.75">
      <c r="A86" t="s">
        <v>85</v>
      </c>
      <c r="B86">
        <f>B26+(6/0.017)*(B12*B51+B27*B50)</f>
        <v>1.0055412402068948</v>
      </c>
      <c r="C86">
        <f>C26+(6/0.017)*(C12*C51+C27*C50)</f>
        <v>0.2804201210467506</v>
      </c>
      <c r="D86">
        <f>D26+(6/0.017)*(D12*D51+D27*D50)</f>
        <v>0.796205991405364</v>
      </c>
      <c r="E86">
        <f>E26+(6/0.017)*(E12*E51+E27*E50)</f>
        <v>0.39911244344063573</v>
      </c>
      <c r="F86">
        <f>F26+(6/0.017)*(F12*F51+F27*F50)</f>
        <v>1.0409109397258691</v>
      </c>
    </row>
    <row r="87" spans="1:6" ht="12.75">
      <c r="A87" t="s">
        <v>86</v>
      </c>
      <c r="B87">
        <f>B27+(7/0.017)*(B13*B51+B28*B50)</f>
        <v>0.34991403363247053</v>
      </c>
      <c r="C87">
        <f>C27+(7/0.017)*(C13*C51+C28*C50)</f>
        <v>0.07007303494072634</v>
      </c>
      <c r="D87">
        <f>D27+(7/0.017)*(D13*D51+D28*D50)</f>
        <v>-0.006266419612764234</v>
      </c>
      <c r="E87">
        <f>E27+(7/0.017)*(E13*E51+E28*E50)</f>
        <v>0.18646116267886678</v>
      </c>
      <c r="F87">
        <f>F27+(7/0.017)*(F13*F51+F28*F50)</f>
        <v>0.5786924608221121</v>
      </c>
    </row>
    <row r="88" spans="1:6" ht="12.75">
      <c r="A88" t="s">
        <v>87</v>
      </c>
      <c r="B88">
        <f>B28+(8/0.017)*(B14*B51+B29*B50)</f>
        <v>-0.4146379630637329</v>
      </c>
      <c r="C88">
        <f>C28+(8/0.017)*(C14*C51+C29*C50)</f>
        <v>-0.14457634122375235</v>
      </c>
      <c r="D88">
        <f>D28+(8/0.017)*(D14*D51+D29*D50)</f>
        <v>-0.31940392154229424</v>
      </c>
      <c r="E88">
        <f>E28+(8/0.017)*(E14*E51+E29*E50)</f>
        <v>0.04099356791508118</v>
      </c>
      <c r="F88">
        <f>F28+(8/0.017)*(F14*F51+F29*F50)</f>
        <v>-0.1794922343203297</v>
      </c>
    </row>
    <row r="89" spans="1:6" ht="12.75">
      <c r="A89" t="s">
        <v>88</v>
      </c>
      <c r="B89">
        <f>B29+(9/0.017)*(B15*B51+B30*B50)</f>
        <v>0.06528452407365717</v>
      </c>
      <c r="C89">
        <f>C29+(9/0.017)*(C15*C51+C30*C50)</f>
        <v>0.017331248345513577</v>
      </c>
      <c r="D89">
        <f>D29+(9/0.017)*(D15*D51+D30*D50)</f>
        <v>-0.010277709413378992</v>
      </c>
      <c r="E89">
        <f>E29+(9/0.017)*(E15*E51+E30*E50)</f>
        <v>-0.021316302696205616</v>
      </c>
      <c r="F89">
        <f>F29+(9/0.017)*(F15*F51+F30*F50)</f>
        <v>0.0682468021069702</v>
      </c>
    </row>
    <row r="90" spans="1:6" ht="12.75">
      <c r="A90" t="s">
        <v>89</v>
      </c>
      <c r="B90">
        <f>B30+(10/0.017)*(B16*B51+B31*B50)</f>
        <v>0.09921739631868523</v>
      </c>
      <c r="C90">
        <f>C30+(10/0.017)*(C16*C51+C31*C50)</f>
        <v>0.0446871484701865</v>
      </c>
      <c r="D90">
        <f>D30+(10/0.017)*(D16*D51+D31*D50)</f>
        <v>0.13686958185031262</v>
      </c>
      <c r="E90">
        <f>E30+(10/0.017)*(E16*E51+E31*E50)</f>
        <v>0.09835752216521351</v>
      </c>
      <c r="F90">
        <f>F30+(10/0.017)*(F16*F51+F31*F50)</f>
        <v>0.21548704252212175</v>
      </c>
    </row>
    <row r="91" spans="1:6" ht="12.75">
      <c r="A91" t="s">
        <v>90</v>
      </c>
      <c r="B91">
        <f>B31+(11/0.017)*(B17*B51+B32*B50)</f>
        <v>0.013981173718574736</v>
      </c>
      <c r="C91">
        <f>C31+(11/0.017)*(C17*C51+C32*C50)</f>
        <v>-0.01099042872674417</v>
      </c>
      <c r="D91">
        <f>D31+(11/0.017)*(D17*D51+D32*D50)</f>
        <v>0.03351085104817845</v>
      </c>
      <c r="E91">
        <f>E31+(11/0.017)*(E17*E51+E32*E50)</f>
        <v>-0.016042949113135176</v>
      </c>
      <c r="F91">
        <f>F31+(11/0.017)*(F17*F51+F32*F50)</f>
        <v>0.09481367117935464</v>
      </c>
    </row>
    <row r="92" spans="1:6" ht="12.75">
      <c r="A92" t="s">
        <v>91</v>
      </c>
      <c r="B92">
        <f>B32+(12/0.017)*(B18*B51+B33*B50)</f>
        <v>-0.027287101441539757</v>
      </c>
      <c r="C92">
        <f>C32+(12/0.017)*(C18*C51+C33*C50)</f>
        <v>-0.017623224991743895</v>
      </c>
      <c r="D92">
        <f>D32+(12/0.017)*(D18*D51+D33*D50)</f>
        <v>0.038784333709575396</v>
      </c>
      <c r="E92">
        <f>E32+(12/0.017)*(E18*E51+E33*E50)</f>
        <v>-0.0006996371570102081</v>
      </c>
      <c r="F92">
        <f>F32+(12/0.017)*(F18*F51+F33*F50)</f>
        <v>0.02048174976568494</v>
      </c>
    </row>
    <row r="93" spans="1:6" ht="12.75">
      <c r="A93" t="s">
        <v>92</v>
      </c>
      <c r="B93">
        <f>B33+(13/0.017)*(B19*B51+B34*B50)</f>
        <v>0.08752183000514877</v>
      </c>
      <c r="C93">
        <f>C33+(13/0.017)*(C19*C51+C34*C50)</f>
        <v>0.07779067026576214</v>
      </c>
      <c r="D93">
        <f>D33+(13/0.017)*(D19*D51+D34*D50)</f>
        <v>0.09028587411449415</v>
      </c>
      <c r="E93">
        <f>E33+(13/0.017)*(E19*E51+E34*E50)</f>
        <v>0.08462186445865218</v>
      </c>
      <c r="F93">
        <f>F33+(13/0.017)*(F19*F51+F34*F50)</f>
        <v>0.07204628685405315</v>
      </c>
    </row>
    <row r="94" spans="1:6" ht="12.75">
      <c r="A94" t="s">
        <v>93</v>
      </c>
      <c r="B94">
        <f>B34+(14/0.017)*(B20*B51+B35*B50)</f>
        <v>0.010736078562567931</v>
      </c>
      <c r="C94">
        <f>C34+(14/0.017)*(C20*C51+C35*C50)</f>
        <v>0.011077054957132428</v>
      </c>
      <c r="D94">
        <f>D34+(14/0.017)*(D20*D51+D35*D50)</f>
        <v>0.0089617147877737</v>
      </c>
      <c r="E94">
        <f>E34+(14/0.017)*(E20*E51+E35*E50)</f>
        <v>0.004552025642933992</v>
      </c>
      <c r="F94">
        <f>F34+(14/0.017)*(F20*F51+F35*F50)</f>
        <v>-0.029387811563999132</v>
      </c>
    </row>
    <row r="95" spans="1:6" ht="12.75">
      <c r="A95" t="s">
        <v>94</v>
      </c>
      <c r="B95" s="53">
        <f>B35</f>
        <v>0.004172958</v>
      </c>
      <c r="C95" s="53">
        <f>C35</f>
        <v>0.001346448</v>
      </c>
      <c r="D95" s="53">
        <f>D35</f>
        <v>0.001482965</v>
      </c>
      <c r="E95" s="53">
        <f>E35</f>
        <v>-0.005765398</v>
      </c>
      <c r="F95" s="53">
        <f>F35</f>
        <v>0.01144135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0.6874796238129584</v>
      </c>
      <c r="C103">
        <f>C63*10000/C62</f>
        <v>-1.9358232003413043</v>
      </c>
      <c r="D103">
        <f>D63*10000/D62</f>
        <v>0.7887840557435359</v>
      </c>
      <c r="E103">
        <f>E63*10000/E62</f>
        <v>-1.0044737280839644</v>
      </c>
      <c r="F103">
        <f>F63*10000/F62</f>
        <v>-7.383899419051108</v>
      </c>
      <c r="G103">
        <f>AVERAGE(C103:E103)</f>
        <v>-0.7171709575605775</v>
      </c>
      <c r="H103">
        <f>STDEV(C103:E103)</f>
        <v>1.3848387402294722</v>
      </c>
      <c r="I103">
        <f>(B103*B4+C103*C4+D103*D4+E103*E4+F103*F4)/SUM(B4:F4)</f>
        <v>-1.4050040013818605</v>
      </c>
      <c r="K103">
        <f>(LN(H103)+LN(H123))/2-LN(K114*K115^3)</f>
        <v>-3.4701228031746507</v>
      </c>
    </row>
    <row r="104" spans="1:11" ht="12.75">
      <c r="A104" t="s">
        <v>68</v>
      </c>
      <c r="B104">
        <f>B64*10000/B62</f>
        <v>-0.8308287193807686</v>
      </c>
      <c r="C104">
        <f>C64*10000/C62</f>
        <v>-0.24315497309574086</v>
      </c>
      <c r="D104">
        <f>D64*10000/D62</f>
        <v>-0.931953644873673</v>
      </c>
      <c r="E104">
        <f>E64*10000/E62</f>
        <v>0.29115461682229193</v>
      </c>
      <c r="F104">
        <f>F64*10000/F62</f>
        <v>-0.7942002649572254</v>
      </c>
      <c r="G104">
        <f>AVERAGE(C104:E104)</f>
        <v>-0.29465133371570734</v>
      </c>
      <c r="H104">
        <f>STDEV(C104:E104)</f>
        <v>0.6131780828805425</v>
      </c>
      <c r="I104">
        <f>(B104*B4+C104*C4+D104*D4+E104*E4+F104*F4)/SUM(B4:F4)</f>
        <v>-0.43885631886079224</v>
      </c>
      <c r="K104">
        <f>(LN(H104)+LN(H124))/2-LN(K114*K115^4)</f>
        <v>-2.950787714640437</v>
      </c>
    </row>
    <row r="105" spans="1:11" ht="12.75">
      <c r="A105" t="s">
        <v>69</v>
      </c>
      <c r="B105">
        <f>B65*10000/B62</f>
        <v>-0.13980694264225227</v>
      </c>
      <c r="C105">
        <f>C65*10000/C62</f>
        <v>0.5040453481607864</v>
      </c>
      <c r="D105">
        <f>D65*10000/D62</f>
        <v>-0.5432944548028474</v>
      </c>
      <c r="E105">
        <f>E65*10000/E62</f>
        <v>0.12648835593909735</v>
      </c>
      <c r="F105">
        <f>F65*10000/F62</f>
        <v>-0.26810828793785385</v>
      </c>
      <c r="G105">
        <f>AVERAGE(C105:E105)</f>
        <v>0.02907974976567877</v>
      </c>
      <c r="H105">
        <f>STDEV(C105:E105)</f>
        <v>0.530421052688769</v>
      </c>
      <c r="I105">
        <f>(B105*B4+C105*C4+D105*D4+E105*E4+F105*F4)/SUM(B4:F4)</f>
        <v>-0.035040474078134334</v>
      </c>
      <c r="K105">
        <f>(LN(H105)+LN(H125))/2-LN(K114*K115^5)</f>
        <v>-3.4916285035732093</v>
      </c>
    </row>
    <row r="106" spans="1:11" ht="12.75">
      <c r="A106" t="s">
        <v>70</v>
      </c>
      <c r="B106">
        <f>B66*10000/B62</f>
        <v>2.676617223962119</v>
      </c>
      <c r="C106">
        <f>C66*10000/C62</f>
        <v>2.1126462052506785</v>
      </c>
      <c r="D106">
        <f>D66*10000/D62</f>
        <v>2.166727884254091</v>
      </c>
      <c r="E106">
        <f>E66*10000/E62</f>
        <v>1.5983968040482204</v>
      </c>
      <c r="F106">
        <f>F66*10000/F62</f>
        <v>13.19965044537698</v>
      </c>
      <c r="G106">
        <f>AVERAGE(C106:E106)</f>
        <v>1.9592569645176632</v>
      </c>
      <c r="H106">
        <f>STDEV(C106:E106)</f>
        <v>0.3136817631955716</v>
      </c>
      <c r="I106">
        <f>(B106*B4+C106*C4+D106*D4+E106*E4+F106*F4)/SUM(B4:F4)</f>
        <v>3.565011044358646</v>
      </c>
      <c r="K106">
        <f>(LN(H106)+LN(H126))/2-LN(K114*K115^6)</f>
        <v>-3.338735789743221</v>
      </c>
    </row>
    <row r="107" spans="1:11" ht="12.75">
      <c r="A107" t="s">
        <v>71</v>
      </c>
      <c r="B107">
        <f>B67*10000/B62</f>
        <v>0.09340449466866943</v>
      </c>
      <c r="C107">
        <f>C67*10000/C62</f>
        <v>-0.02114134875335273</v>
      </c>
      <c r="D107">
        <f>D67*10000/D62</f>
        <v>-0.014297631370703058</v>
      </c>
      <c r="E107">
        <f>E67*10000/E62</f>
        <v>-0.21156476582130454</v>
      </c>
      <c r="F107">
        <f>F67*10000/F62</f>
        <v>-0.8615097247369139</v>
      </c>
      <c r="G107">
        <f>AVERAGE(C107:E107)</f>
        <v>-0.08233458198178678</v>
      </c>
      <c r="H107">
        <f>STDEV(C107:E107)</f>
        <v>0.11196892170732048</v>
      </c>
      <c r="I107">
        <f>(B107*B4+C107*C4+D107*D4+E107*E4+F107*F4)/SUM(B4:F4)</f>
        <v>-0.16106454432354173</v>
      </c>
      <c r="K107">
        <f>(LN(H107)+LN(H127))/2-LN(K114*K115^7)</f>
        <v>-3.7743073590150678</v>
      </c>
    </row>
    <row r="108" spans="1:9" ht="12.75">
      <c r="A108" t="s">
        <v>72</v>
      </c>
      <c r="B108">
        <f>B68*10000/B62</f>
        <v>-0.046051101427561164</v>
      </c>
      <c r="C108">
        <f>C68*10000/C62</f>
        <v>0.020904673474623648</v>
      </c>
      <c r="D108">
        <f>D68*10000/D62</f>
        <v>-0.012668118420510683</v>
      </c>
      <c r="E108">
        <f>E68*10000/E62</f>
        <v>-0.15292558793805977</v>
      </c>
      <c r="F108">
        <f>F68*10000/F62</f>
        <v>0.032773546225469234</v>
      </c>
      <c r="G108">
        <f>AVERAGE(C108:E108)</f>
        <v>-0.04822967762798227</v>
      </c>
      <c r="H108">
        <f>STDEV(C108:E108)</f>
        <v>0.09221013130697919</v>
      </c>
      <c r="I108">
        <f>(B108*B4+C108*C4+D108*D4+E108*E4+F108*F4)/SUM(B4:F4)</f>
        <v>-0.03710345215571897</v>
      </c>
    </row>
    <row r="109" spans="1:9" ht="12.75">
      <c r="A109" t="s">
        <v>73</v>
      </c>
      <c r="B109">
        <f>B69*10000/B62</f>
        <v>-0.05595315504609926</v>
      </c>
      <c r="C109">
        <f>C69*10000/C62</f>
        <v>0.020404038806364953</v>
      </c>
      <c r="D109">
        <f>D69*10000/D62</f>
        <v>0.03826446583990814</v>
      </c>
      <c r="E109">
        <f>E69*10000/E62</f>
        <v>0.04870049851314025</v>
      </c>
      <c r="F109">
        <f>F69*10000/F62</f>
        <v>-0.04711260912958966</v>
      </c>
      <c r="G109">
        <f>AVERAGE(C109:E109)</f>
        <v>0.03578966771980444</v>
      </c>
      <c r="H109">
        <f>STDEV(C109:E109)</f>
        <v>0.014309642807762226</v>
      </c>
      <c r="I109">
        <f>(B109*B4+C109*C4+D109*D4+E109*E4+F109*F4)/SUM(B4:F4)</f>
        <v>0.01144809956933077</v>
      </c>
    </row>
    <row r="110" spans="1:11" ht="12.75">
      <c r="A110" t="s">
        <v>74</v>
      </c>
      <c r="B110">
        <f>B70*10000/B62</f>
        <v>-0.340824858918621</v>
      </c>
      <c r="C110">
        <f>C70*10000/C62</f>
        <v>-0.0698627612127144</v>
      </c>
      <c r="D110">
        <f>D70*10000/D62</f>
        <v>-0.0478818369308403</v>
      </c>
      <c r="E110">
        <f>E70*10000/E62</f>
        <v>-0.15946669046590448</v>
      </c>
      <c r="F110">
        <f>F70*10000/F62</f>
        <v>-0.40659360617554197</v>
      </c>
      <c r="G110">
        <f>AVERAGE(C110:E110)</f>
        <v>-0.09240376286981973</v>
      </c>
      <c r="H110">
        <f>STDEV(C110:E110)</f>
        <v>0.05910894561223067</v>
      </c>
      <c r="I110">
        <f>(B110*B4+C110*C4+D110*D4+E110*E4+F110*F4)/SUM(B4:F4)</f>
        <v>-0.1703166746425983</v>
      </c>
      <c r="K110">
        <f>EXP(AVERAGE(K103:K107))</f>
        <v>0.0332029539032095</v>
      </c>
    </row>
    <row r="111" spans="1:9" ht="12.75">
      <c r="A111" t="s">
        <v>75</v>
      </c>
      <c r="B111">
        <f>B71*10000/B62</f>
        <v>0.018676866804929308</v>
      </c>
      <c r="C111">
        <f>C71*10000/C62</f>
        <v>0.04394003044794784</v>
      </c>
      <c r="D111">
        <f>D71*10000/D62</f>
        <v>-0.01822018423193519</v>
      </c>
      <c r="E111">
        <f>E71*10000/E62</f>
        <v>-0.024825441386552755</v>
      </c>
      <c r="F111">
        <f>F71*10000/F62</f>
        <v>-0.05994326092670549</v>
      </c>
      <c r="G111">
        <f>AVERAGE(C111:E111)</f>
        <v>0.00029813494315329936</v>
      </c>
      <c r="H111">
        <f>STDEV(C111:E111)</f>
        <v>0.03793901208463672</v>
      </c>
      <c r="I111">
        <f>(B111*B4+C111*C4+D111*D4+E111*E4+F111*F4)/SUM(B4:F4)</f>
        <v>-0.005097957377484525</v>
      </c>
    </row>
    <row r="112" spans="1:9" ht="12.75">
      <c r="A112" t="s">
        <v>76</v>
      </c>
      <c r="B112">
        <f>B72*10000/B62</f>
        <v>-0.019606533199741497</v>
      </c>
      <c r="C112">
        <f>C72*10000/C62</f>
        <v>-0.010605181802779428</v>
      </c>
      <c r="D112">
        <f>D72*10000/D62</f>
        <v>-0.023463668782855086</v>
      </c>
      <c r="E112">
        <f>E72*10000/E62</f>
        <v>-0.014337545016477228</v>
      </c>
      <c r="F112">
        <f>F72*10000/F62</f>
        <v>-0.021638542514539564</v>
      </c>
      <c r="G112">
        <f>AVERAGE(C112:E112)</f>
        <v>-0.016135465200703913</v>
      </c>
      <c r="H112">
        <f>STDEV(C112:E112)</f>
        <v>0.006615100875710902</v>
      </c>
      <c r="I112">
        <f>(B112*B4+C112*C4+D112*D4+E112*E4+F112*F4)/SUM(B4:F4)</f>
        <v>-0.017372494278866665</v>
      </c>
    </row>
    <row r="113" spans="1:9" ht="12.75">
      <c r="A113" t="s">
        <v>77</v>
      </c>
      <c r="B113">
        <f>B73*10000/B62</f>
        <v>0.02893145930255834</v>
      </c>
      <c r="C113">
        <f>C73*10000/C62</f>
        <v>0.03563223409448712</v>
      </c>
      <c r="D113">
        <f>D73*10000/D62</f>
        <v>0.045367500438445965</v>
      </c>
      <c r="E113">
        <f>E73*10000/E62</f>
        <v>0.03746855293549749</v>
      </c>
      <c r="F113">
        <f>F73*10000/F62</f>
        <v>-0.005052913743324721</v>
      </c>
      <c r="G113">
        <f>AVERAGE(C113:E113)</f>
        <v>0.03948942915614352</v>
      </c>
      <c r="H113">
        <f>STDEV(C113:E113)</f>
        <v>0.005172698350119962</v>
      </c>
      <c r="I113">
        <f>(B113*B4+C113*C4+D113*D4+E113*E4+F113*F4)/SUM(B4:F4)</f>
        <v>0.03201033197483195</v>
      </c>
    </row>
    <row r="114" spans="1:11" ht="12.75">
      <c r="A114" t="s">
        <v>78</v>
      </c>
      <c r="B114">
        <f>B74*10000/B62</f>
        <v>-0.20512276220811695</v>
      </c>
      <c r="C114">
        <f>C74*10000/C62</f>
        <v>-0.19821760621748502</v>
      </c>
      <c r="D114">
        <f>D74*10000/D62</f>
        <v>-0.1981465052573169</v>
      </c>
      <c r="E114">
        <f>E74*10000/E62</f>
        <v>-0.20153699304905692</v>
      </c>
      <c r="F114">
        <f>F74*10000/F62</f>
        <v>-0.14435877734058428</v>
      </c>
      <c r="G114">
        <f>AVERAGE(C114:E114)</f>
        <v>-0.1993003681746196</v>
      </c>
      <c r="H114">
        <f>STDEV(C114:E114)</f>
        <v>0.0019373001724968017</v>
      </c>
      <c r="I114">
        <f>(B114*B4+C114*C4+D114*D4+E114*E4+F114*F4)/SUM(B4:F4)</f>
        <v>-0.19280052564441813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-0.003464007083833442</v>
      </c>
      <c r="C115">
        <f>C75*10000/C62</f>
        <v>0.0013127217206792316</v>
      </c>
      <c r="D115">
        <f>D75*10000/D62</f>
        <v>0.0016834711625226748</v>
      </c>
      <c r="E115">
        <f>E75*10000/E62</f>
        <v>0.0021996596790232513</v>
      </c>
      <c r="F115">
        <f>F75*10000/F62</f>
        <v>-0.0034200820324713894</v>
      </c>
      <c r="G115">
        <f>AVERAGE(C115:E115)</f>
        <v>0.0017319508540750525</v>
      </c>
      <c r="H115">
        <f>STDEV(C115:E115)</f>
        <v>0.00044545195684565704</v>
      </c>
      <c r="I115">
        <f>(B115*B4+C115*C4+D115*D4+E115*E4+F115*F4)/SUM(B4:F4)</f>
        <v>0.000292265892541071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-55.33137272941801</v>
      </c>
      <c r="C122">
        <f>C82*10000/C62</f>
        <v>-41.70576317686973</v>
      </c>
      <c r="D122">
        <f>D82*10000/D62</f>
        <v>11.898962804199519</v>
      </c>
      <c r="E122">
        <f>E82*10000/E62</f>
        <v>46.1778779328528</v>
      </c>
      <c r="F122">
        <f>F82*10000/F62</f>
        <v>29.632177280196963</v>
      </c>
      <c r="G122">
        <f>AVERAGE(C122:E122)</f>
        <v>5.457025853394197</v>
      </c>
      <c r="H122">
        <f>STDEV(C122:E122)</f>
        <v>44.294553925220214</v>
      </c>
      <c r="I122">
        <f>(B122*B4+C122*C4+D122*D4+E122*E4+F122*F4)/SUM(B4:F4)</f>
        <v>-0.09637632603806637</v>
      </c>
    </row>
    <row r="123" spans="1:9" ht="12.75">
      <c r="A123" t="s">
        <v>82</v>
      </c>
      <c r="B123">
        <f>B83*10000/B62</f>
        <v>2.577620551947619</v>
      </c>
      <c r="C123">
        <f>C83*10000/C62</f>
        <v>1.3495642661742764</v>
      </c>
      <c r="D123">
        <f>D83*10000/D62</f>
        <v>-1.4493562740412786</v>
      </c>
      <c r="E123">
        <f>E83*10000/E62</f>
        <v>1.4123828671293406</v>
      </c>
      <c r="F123">
        <f>F83*10000/F62</f>
        <v>6.66004175859649</v>
      </c>
      <c r="G123">
        <f>AVERAGE(C123:E123)</f>
        <v>0.43753028642077946</v>
      </c>
      <c r="H123">
        <f>STDEV(C123:E123)</f>
        <v>1.6343935307005286</v>
      </c>
      <c r="I123">
        <f>(B123*B4+C123*C4+D123*D4+E123*E4+F123*F4)/SUM(B4:F4)</f>
        <v>1.5786124366715182</v>
      </c>
    </row>
    <row r="124" spans="1:9" ht="12.75">
      <c r="A124" t="s">
        <v>83</v>
      </c>
      <c r="B124">
        <f>B84*10000/B62</f>
        <v>-4.833166526085222</v>
      </c>
      <c r="C124">
        <f>C84*10000/C62</f>
        <v>-3.9554638836757725</v>
      </c>
      <c r="D124">
        <f>D84*10000/D62</f>
        <v>-7.694868669074106</v>
      </c>
      <c r="E124">
        <f>E84*10000/E62</f>
        <v>-1.3349543981923295</v>
      </c>
      <c r="F124">
        <f>F84*10000/F62</f>
        <v>-4.035852874948962</v>
      </c>
      <c r="G124">
        <f>AVERAGE(C124:E124)</f>
        <v>-4.328428983647402</v>
      </c>
      <c r="H124">
        <f>STDEV(C124:E124)</f>
        <v>3.196318915188072</v>
      </c>
      <c r="I124">
        <f>(B124*B4+C124*C4+D124*D4+E124*E4+F124*F4)/SUM(B4:F4)</f>
        <v>-4.361926223965552</v>
      </c>
    </row>
    <row r="125" spans="1:9" ht="12.75">
      <c r="A125" t="s">
        <v>84</v>
      </c>
      <c r="B125">
        <f>B85*10000/B62</f>
        <v>1.711204888487099</v>
      </c>
      <c r="C125">
        <f>C85*10000/C62</f>
        <v>-0.06444269125518953</v>
      </c>
      <c r="D125">
        <f>D85*10000/D62</f>
        <v>-0.8235671431266298</v>
      </c>
      <c r="E125">
        <f>E85*10000/E62</f>
        <v>-0.3441082901157218</v>
      </c>
      <c r="F125">
        <f>F85*10000/F62</f>
        <v>-2.099417110696376</v>
      </c>
      <c r="G125">
        <f>AVERAGE(C125:E125)</f>
        <v>-0.4107060414991804</v>
      </c>
      <c r="H125">
        <f>STDEV(C125:E125)</f>
        <v>0.3839191695191559</v>
      </c>
      <c r="I125">
        <f>(B125*B4+C125*C4+D125*D4+E125*E4+F125*F4)/SUM(B4:F4)</f>
        <v>-0.32956351272682616</v>
      </c>
    </row>
    <row r="126" spans="1:9" ht="12.75">
      <c r="A126" t="s">
        <v>85</v>
      </c>
      <c r="B126">
        <f>B86*10000/B62</f>
        <v>1.0055409742596866</v>
      </c>
      <c r="C126">
        <f>C86*10000/C62</f>
        <v>0.2804196341451584</v>
      </c>
      <c r="D126">
        <f>D86*10000/D62</f>
        <v>0.7962041764556687</v>
      </c>
      <c r="E126">
        <f>E86*10000/E62</f>
        <v>0.3991111151064295</v>
      </c>
      <c r="F126">
        <f>F86*10000/F62</f>
        <v>1.0409541694764688</v>
      </c>
      <c r="G126">
        <f>AVERAGE(C126:E126)</f>
        <v>0.4919116419024188</v>
      </c>
      <c r="H126">
        <f>STDEV(C126:E126)</f>
        <v>0.2701247431314383</v>
      </c>
      <c r="I126">
        <f>(B126*B4+C126*C4+D126*D4+E126*E4+F126*F4)/SUM(B4:F4)</f>
        <v>0.6395335839008961</v>
      </c>
    </row>
    <row r="127" spans="1:9" ht="12.75">
      <c r="A127" t="s">
        <v>86</v>
      </c>
      <c r="B127">
        <f>B87*10000/B62</f>
        <v>0.3499139410866289</v>
      </c>
      <c r="C127">
        <f>C87*10000/C62</f>
        <v>0.07007291327088268</v>
      </c>
      <c r="D127">
        <f>D87*10000/D62</f>
        <v>-0.006266405328475382</v>
      </c>
      <c r="E127">
        <f>E87*10000/E62</f>
        <v>0.18646054209500726</v>
      </c>
      <c r="F127">
        <f>F87*10000/F62</f>
        <v>0.5787164943198884</v>
      </c>
      <c r="G127">
        <f>AVERAGE(C127:E127)</f>
        <v>0.08342235001247152</v>
      </c>
      <c r="H127">
        <f>STDEV(C127:E127)</f>
        <v>0.09705449325910531</v>
      </c>
      <c r="I127">
        <f>(B127*B4+C127*C4+D127*D4+E127*E4+F127*F4)/SUM(B4:F4)</f>
        <v>0.188154008081902</v>
      </c>
    </row>
    <row r="128" spans="1:9" ht="12.75">
      <c r="A128" t="s">
        <v>87</v>
      </c>
      <c r="B128">
        <f>B88*10000/B62</f>
        <v>-0.4146378533995994</v>
      </c>
      <c r="C128">
        <f>C88*10000/C62</f>
        <v>-0.14457609019165638</v>
      </c>
      <c r="D128">
        <f>D88*10000/D62</f>
        <v>-0.3194031934618021</v>
      </c>
      <c r="E128">
        <f>E88*10000/E62</f>
        <v>0.04099343147944908</v>
      </c>
      <c r="F128">
        <f>F88*10000/F62</f>
        <v>-0.17949968875685074</v>
      </c>
      <c r="G128">
        <f>AVERAGE(C128:E128)</f>
        <v>-0.14099528405800316</v>
      </c>
      <c r="H128">
        <f>STDEV(C128:E128)</f>
        <v>0.1802249939566827</v>
      </c>
      <c r="I128">
        <f>(B128*B4+C128*C4+D128*D4+E128*E4+F128*F4)/SUM(B4:F4)</f>
        <v>-0.18568250313389706</v>
      </c>
    </row>
    <row r="129" spans="1:9" ht="12.75">
      <c r="A129" t="s">
        <v>88</v>
      </c>
      <c r="B129">
        <f>B89*10000/B62</f>
        <v>0.06528450680709841</v>
      </c>
      <c r="C129">
        <f>C89*10000/C62</f>
        <v>0.01733121825276423</v>
      </c>
      <c r="D129">
        <f>D89*10000/D62</f>
        <v>-0.01027768598536442</v>
      </c>
      <c r="E129">
        <f>E89*10000/E62</f>
        <v>-0.021316231750850522</v>
      </c>
      <c r="F129">
        <f>F89*10000/F62</f>
        <v>0.06824963644382047</v>
      </c>
      <c r="G129">
        <f>AVERAGE(C129:E129)</f>
        <v>-0.004754233161150238</v>
      </c>
      <c r="H129">
        <f>STDEV(C129:E129)</f>
        <v>0.019906977326341266</v>
      </c>
      <c r="I129">
        <f>(B129*B4+C129*C4+D129*D4+E129*E4+F129*F4)/SUM(B4:F4)</f>
        <v>0.015125996442125015</v>
      </c>
    </row>
    <row r="130" spans="1:9" ht="12.75">
      <c r="A130" t="s">
        <v>89</v>
      </c>
      <c r="B130">
        <f>B90*10000/B62</f>
        <v>0.09921737007750435</v>
      </c>
      <c r="C130">
        <f>C90*10000/C62</f>
        <v>0.04468707087859406</v>
      </c>
      <c r="D130">
        <f>D90*10000/D62</f>
        <v>0.1368692698564209</v>
      </c>
      <c r="E130">
        <f>E90*10000/E62</f>
        <v>0.09835719480969432</v>
      </c>
      <c r="F130">
        <f>F90*10000/F62</f>
        <v>0.21549599184789991</v>
      </c>
      <c r="G130">
        <f>AVERAGE(C130:E130)</f>
        <v>0.09330451184823642</v>
      </c>
      <c r="H130">
        <f>STDEV(C130:E130)</f>
        <v>0.04629834398689301</v>
      </c>
      <c r="I130">
        <f>(B130*B4+C130*C4+D130*D4+E130*E4+F130*F4)/SUM(B4:F4)</f>
        <v>0.11048880740676806</v>
      </c>
    </row>
    <row r="131" spans="1:9" ht="12.75">
      <c r="A131" t="s">
        <v>90</v>
      </c>
      <c r="B131">
        <f>B91*10000/B62</f>
        <v>0.013981170020810813</v>
      </c>
      <c r="C131">
        <f>C91*10000/C62</f>
        <v>-0.010990409643743898</v>
      </c>
      <c r="D131">
        <f>D91*10000/D62</f>
        <v>0.03351077466027186</v>
      </c>
      <c r="E131">
        <f>E91*10000/E62</f>
        <v>-0.01604289571866345</v>
      </c>
      <c r="F131">
        <f>F91*10000/F62</f>
        <v>0.09481760885663527</v>
      </c>
      <c r="G131">
        <f>AVERAGE(C131:E131)</f>
        <v>0.0021591564326215035</v>
      </c>
      <c r="H131">
        <f>STDEV(C131:E131)</f>
        <v>0.027268569416153233</v>
      </c>
      <c r="I131">
        <f>(B131*B4+C131*C4+D131*D4+E131*E4+F131*F4)/SUM(B4:F4)</f>
        <v>0.016248292391669132</v>
      </c>
    </row>
    <row r="132" spans="1:9" ht="12.75">
      <c r="A132" t="s">
        <v>91</v>
      </c>
      <c r="B132">
        <f>B92*10000/B62</f>
        <v>-0.027287094224602088</v>
      </c>
      <c r="C132">
        <f>C92*10000/C62</f>
        <v>-0.017623194392027027</v>
      </c>
      <c r="D132">
        <f>D92*10000/D62</f>
        <v>0.03878424530077741</v>
      </c>
      <c r="E132">
        <f>E92*10000/E62</f>
        <v>-0.0006996348284634967</v>
      </c>
      <c r="F132">
        <f>F92*10000/F62</f>
        <v>0.020482600386905664</v>
      </c>
      <c r="G132">
        <f>AVERAGE(C132:E132)</f>
        <v>0.006820472026762296</v>
      </c>
      <c r="H132">
        <f>STDEV(C132:E132)</f>
        <v>0.028945877400933157</v>
      </c>
      <c r="I132">
        <f>(B132*B4+C132*C4+D132*D4+E132*E4+F132*F4)/SUM(B4:F4)</f>
        <v>0.0037137060124265648</v>
      </c>
    </row>
    <row r="133" spans="1:9" ht="12.75">
      <c r="A133" t="s">
        <v>92</v>
      </c>
      <c r="B133">
        <f>B93*10000/B62</f>
        <v>0.08752180685723059</v>
      </c>
      <c r="C133">
        <f>C93*10000/C62</f>
        <v>0.07779053519556435</v>
      </c>
      <c r="D133">
        <f>D93*10000/D62</f>
        <v>0.09028566830805526</v>
      </c>
      <c r="E133">
        <f>E93*10000/E62</f>
        <v>0.08462158281843021</v>
      </c>
      <c r="F133">
        <f>F93*10000/F62</f>
        <v>0.07204927898613042</v>
      </c>
      <c r="G133">
        <f>AVERAGE(C133:E133)</f>
        <v>0.08423259544068329</v>
      </c>
      <c r="H133">
        <f>STDEV(C133:E133)</f>
        <v>0.006256642171304724</v>
      </c>
      <c r="I133">
        <f>(B133*B4+C133*C4+D133*D4+E133*E4+F133*F4)/SUM(B4:F4)</f>
        <v>0.0830801374020994</v>
      </c>
    </row>
    <row r="134" spans="1:9" ht="12.75">
      <c r="A134" t="s">
        <v>93</v>
      </c>
      <c r="B134">
        <f>B94*10000/B62</f>
        <v>0.010736075723072138</v>
      </c>
      <c r="C134">
        <f>C94*10000/C62</f>
        <v>0.011077035723720518</v>
      </c>
      <c r="D134">
        <f>D94*10000/D62</f>
        <v>0.0089616943595658</v>
      </c>
      <c r="E134">
        <f>E94*10000/E62</f>
        <v>0.004552010492789042</v>
      </c>
      <c r="F134">
        <f>F94*10000/F62</f>
        <v>-0.02938903206012046</v>
      </c>
      <c r="G134">
        <f>AVERAGE(C134:E134)</f>
        <v>0.008196913525358453</v>
      </c>
      <c r="H134">
        <f>STDEV(C134:E134)</f>
        <v>0.003329062309322438</v>
      </c>
      <c r="I134">
        <f>(B134*B4+C134*C4+D134*D4+E134*E4+F134*F4)/SUM(B4:F4)</f>
        <v>0.0035408800072845035</v>
      </c>
    </row>
    <row r="135" spans="1:9" ht="12.75">
      <c r="A135" t="s">
        <v>94</v>
      </c>
      <c r="B135">
        <f>B95*10000/B62</f>
        <v>0.004172956896329174</v>
      </c>
      <c r="C135">
        <f>C95*10000/C62</f>
        <v>0.0013464456621232722</v>
      </c>
      <c r="D135">
        <f>D95*10000/D62</f>
        <v>0.0014829616195847508</v>
      </c>
      <c r="E135">
        <f>E95*10000/E62</f>
        <v>-0.005765378811484327</v>
      </c>
      <c r="F135">
        <f>F95*10000/F62</f>
        <v>0.01144182516717151</v>
      </c>
      <c r="G135">
        <f>AVERAGE(C135:E135)</f>
        <v>-0.0009786571765921011</v>
      </c>
      <c r="H135">
        <f>STDEV(C135:E135)</f>
        <v>0.004145984461996858</v>
      </c>
      <c r="I135">
        <f>(B135*B4+C135*C4+D135*D4+E135*E4+F135*F4)/SUM(B4:F4)</f>
        <v>0.0014253624062653255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2005-09-22T08:06:24Z</cp:lastPrinted>
  <dcterms:created xsi:type="dcterms:W3CDTF">2005-09-22T08:06:24Z</dcterms:created>
  <dcterms:modified xsi:type="dcterms:W3CDTF">2005-09-26T09:28:32Z</dcterms:modified>
  <cp:category/>
  <cp:version/>
  <cp:contentType/>
  <cp:contentStatus/>
</cp:coreProperties>
</file>