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<sst xmlns="http://schemas.openxmlformats.org/spreadsheetml/2006/main" count="204" uniqueCount="98">
  <si>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26/09/2005       11:06:08</t>
  </si>
  <si>
    <t>LISSNER</t>
  </si>
  <si>
    <t>HCMQAP685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</si>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</sst>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4224535"/>
        <c:axId val="16694224"/>
      </c:lineChart>
      <c:catAx>
        <c:axId val="242245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94224"/>
        <c:crosses val="autoZero"/>
        <c:auto val="1"/>
        <c:lblOffset val="100"/>
        <c:noMultiLvlLbl val="0"/>
      </c:catAx>
      <c:valAx>
        <c:axId val="1669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2453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-0.002252</v>
      </c>
      <c r="C4" s="12">
        <v>-0.003758</v>
      </c>
      <c r="D4" s="12">
        <v>-0.003755</v>
      </c>
      <c r="E4" s="12">
        <v>-0.003757</v>
      </c>
      <c r="F4" s="24">
        <v>-0.002089</v>
      </c>
      <c r="G4" s="34">
        <v>-0.011708</v>
      </c>
    </row>
    <row r="5" spans="1:7" ht="12.75" thickBot="1">
      <c r="A5" s="44" t="s">
        <v>13</v>
      </c>
      <c r="B5" s="45">
        <v>0.896185</v>
      </c>
      <c r="C5" s="46">
        <v>0.176343</v>
      </c>
      <c r="D5" s="46">
        <v>1.656764</v>
      </c>
      <c r="E5" s="46">
        <v>-0.589537</v>
      </c>
      <c r="F5" s="47">
        <v>-3.199749</v>
      </c>
      <c r="G5" s="48">
        <v>4.692551</v>
      </c>
    </row>
    <row r="6" spans="1:7" ht="12.75" thickTop="1">
      <c r="A6" s="6" t="s">
        <v>14</v>
      </c>
      <c r="B6" s="39">
        <v>92.23368</v>
      </c>
      <c r="C6" s="40">
        <v>-112.9692</v>
      </c>
      <c r="D6" s="40">
        <v>61.42894</v>
      </c>
      <c r="E6" s="40">
        <v>-41.15213</v>
      </c>
      <c r="F6" s="41">
        <v>67.32855</v>
      </c>
      <c r="G6" s="42">
        <v>0.0002571946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2.338674</v>
      </c>
      <c r="C8" s="13">
        <v>-0.5600204</v>
      </c>
      <c r="D8" s="13">
        <v>-1.022183</v>
      </c>
      <c r="E8" s="13">
        <v>-1.267958</v>
      </c>
      <c r="F8" s="25">
        <v>-4.667004</v>
      </c>
      <c r="G8" s="35">
        <v>-0.9729799</v>
      </c>
    </row>
    <row r="9" spans="1:7" ht="12">
      <c r="A9" s="20" t="s">
        <v>17</v>
      </c>
      <c r="B9" s="29">
        <v>0.4568185</v>
      </c>
      <c r="C9" s="13">
        <v>-0.08662047</v>
      </c>
      <c r="D9" s="13">
        <v>0.9770187</v>
      </c>
      <c r="E9" s="13">
        <v>0.5249531</v>
      </c>
      <c r="F9" s="25">
        <v>-1.486172</v>
      </c>
      <c r="G9" s="35">
        <v>0.2075179</v>
      </c>
    </row>
    <row r="10" spans="1:7" ht="12">
      <c r="A10" s="20" t="s">
        <v>18</v>
      </c>
      <c r="B10" s="29">
        <v>0.7849447</v>
      </c>
      <c r="C10" s="13">
        <v>-0.1517202</v>
      </c>
      <c r="D10" s="13">
        <v>0.08083508</v>
      </c>
      <c r="E10" s="13">
        <v>0.05070714</v>
      </c>
      <c r="F10" s="25">
        <v>-0.3349166</v>
      </c>
      <c r="G10" s="35">
        <v>0.06355938</v>
      </c>
    </row>
    <row r="11" spans="1:7" ht="12">
      <c r="A11" s="21" t="s">
        <v>19</v>
      </c>
      <c r="B11" s="31">
        <v>2.159443</v>
      </c>
      <c r="C11" s="15">
        <v>1.003469</v>
      </c>
      <c r="D11" s="15">
        <v>1.720754</v>
      </c>
      <c r="E11" s="15">
        <v>0.9403328</v>
      </c>
      <c r="F11" s="27">
        <v>11.86679</v>
      </c>
      <c r="G11" s="37">
        <v>2.781433</v>
      </c>
    </row>
    <row r="12" spans="1:7" ht="12">
      <c r="A12" s="20" t="s">
        <v>20</v>
      </c>
      <c r="B12" s="29">
        <v>-0.3165669</v>
      </c>
      <c r="C12" s="13">
        <v>0.002300948</v>
      </c>
      <c r="D12" s="13">
        <v>-0.2577629</v>
      </c>
      <c r="E12" s="13">
        <v>-0.1299427</v>
      </c>
      <c r="F12" s="25">
        <v>-0.6227219</v>
      </c>
      <c r="G12" s="35">
        <v>-0.2217338</v>
      </c>
    </row>
    <row r="13" spans="1:7" ht="12">
      <c r="A13" s="20" t="s">
        <v>21</v>
      </c>
      <c r="B13" s="29">
        <v>-0.1335812</v>
      </c>
      <c r="C13" s="13">
        <v>-0.02154242</v>
      </c>
      <c r="D13" s="13">
        <v>0.1538433</v>
      </c>
      <c r="E13" s="13">
        <v>0.07072011</v>
      </c>
      <c r="F13" s="25">
        <v>-0.1381366</v>
      </c>
      <c r="G13" s="35">
        <v>0.01108119</v>
      </c>
    </row>
    <row r="14" spans="1:7" ht="12">
      <c r="A14" s="20" t="s">
        <v>22</v>
      </c>
      <c r="B14" s="29">
        <v>-0.0213442</v>
      </c>
      <c r="C14" s="13">
        <v>-0.1391798</v>
      </c>
      <c r="D14" s="13">
        <v>-0.01765303</v>
      </c>
      <c r="E14" s="13">
        <v>-0.05772637</v>
      </c>
      <c r="F14" s="25">
        <v>-0.03603912</v>
      </c>
      <c r="G14" s="35">
        <v>-0.05954024</v>
      </c>
    </row>
    <row r="15" spans="1:7" ht="12">
      <c r="A15" s="21" t="s">
        <v>23</v>
      </c>
      <c r="B15" s="31">
        <v>-0.3714446</v>
      </c>
      <c r="C15" s="15">
        <v>-0.1437002</v>
      </c>
      <c r="D15" s="15">
        <v>-0.08158637</v>
      </c>
      <c r="E15" s="15">
        <v>-0.1576049</v>
      </c>
      <c r="F15" s="27">
        <v>-0.4508521</v>
      </c>
      <c r="G15" s="37">
        <v>-0.2060701</v>
      </c>
    </row>
    <row r="16" spans="1:7" ht="12">
      <c r="A16" s="20" t="s">
        <v>24</v>
      </c>
      <c r="B16" s="29">
        <v>-0.02509645</v>
      </c>
      <c r="C16" s="13">
        <v>0.00682207</v>
      </c>
      <c r="D16" s="13">
        <v>-0.02522536</v>
      </c>
      <c r="E16" s="13">
        <v>-0.01449702</v>
      </c>
      <c r="F16" s="25">
        <v>-0.04444345</v>
      </c>
      <c r="G16" s="35">
        <v>-0.01748338</v>
      </c>
    </row>
    <row r="17" spans="1:7" ht="12">
      <c r="A17" s="20" t="s">
        <v>25</v>
      </c>
      <c r="B17" s="29">
        <v>-0.02062437</v>
      </c>
      <c r="C17" s="13">
        <v>-0.01099136</v>
      </c>
      <c r="D17" s="13">
        <v>-0.02186</v>
      </c>
      <c r="E17" s="13">
        <v>-0.0311953</v>
      </c>
      <c r="F17" s="25">
        <v>-0.01737661</v>
      </c>
      <c r="G17" s="35">
        <v>-0.0207123</v>
      </c>
    </row>
    <row r="18" spans="1:7" ht="12">
      <c r="A18" s="20" t="s">
        <v>26</v>
      </c>
      <c r="B18" s="29">
        <v>0.01259148</v>
      </c>
      <c r="C18" s="13">
        <v>0.04331334</v>
      </c>
      <c r="D18" s="13">
        <v>0.01980637</v>
      </c>
      <c r="E18" s="13">
        <v>0.03960632</v>
      </c>
      <c r="F18" s="25">
        <v>-0.0197588</v>
      </c>
      <c r="G18" s="35">
        <v>0.02389351</v>
      </c>
    </row>
    <row r="19" spans="1:7" ht="12">
      <c r="A19" s="21" t="s">
        <v>27</v>
      </c>
      <c r="B19" s="31">
        <v>-0.2177923</v>
      </c>
      <c r="C19" s="15">
        <v>-0.2071709</v>
      </c>
      <c r="D19" s="15">
        <v>-0.212205</v>
      </c>
      <c r="E19" s="15">
        <v>-0.2049486</v>
      </c>
      <c r="F19" s="27">
        <v>-0.1454648</v>
      </c>
      <c r="G19" s="37">
        <v>-0.2011213</v>
      </c>
    </row>
    <row r="20" spans="1:7" ht="12.75" thickBot="1">
      <c r="A20" s="44" t="s">
        <v>28</v>
      </c>
      <c r="B20" s="45">
        <v>-0.001056986</v>
      </c>
      <c r="C20" s="46">
        <v>7.627644E-05</v>
      </c>
      <c r="D20" s="46">
        <v>0.001703502</v>
      </c>
      <c r="E20" s="46">
        <v>-0.002598926</v>
      </c>
      <c r="F20" s="47">
        <v>-0.004305653</v>
      </c>
      <c r="G20" s="48">
        <v>-0.000926062</v>
      </c>
    </row>
    <row r="21" spans="1:7" ht="12.75" thickTop="1">
      <c r="A21" s="6" t="s">
        <v>29</v>
      </c>
      <c r="B21" s="39">
        <v>-39.26566</v>
      </c>
      <c r="C21" s="40">
        <v>74.84092</v>
      </c>
      <c r="D21" s="40">
        <v>-26.03657</v>
      </c>
      <c r="E21" s="40">
        <v>-14.18929</v>
      </c>
      <c r="F21" s="41">
        <v>-19.94309</v>
      </c>
      <c r="G21" s="43">
        <v>0.001385415</v>
      </c>
    </row>
    <row r="22" spans="1:7" ht="12">
      <c r="A22" s="20" t="s">
        <v>30</v>
      </c>
      <c r="B22" s="29">
        <v>17.92372</v>
      </c>
      <c r="C22" s="13">
        <v>3.526853</v>
      </c>
      <c r="D22" s="13">
        <v>33.1354</v>
      </c>
      <c r="E22" s="13">
        <v>-11.79075</v>
      </c>
      <c r="F22" s="25">
        <v>-63.99586</v>
      </c>
      <c r="G22" s="36">
        <v>0</v>
      </c>
    </row>
    <row r="23" spans="1:7" ht="12">
      <c r="A23" s="20" t="s">
        <v>31</v>
      </c>
      <c r="B23" s="29">
        <v>2.736687</v>
      </c>
      <c r="C23" s="13">
        <v>1.897768</v>
      </c>
      <c r="D23" s="13">
        <v>1.421422</v>
      </c>
      <c r="E23" s="13">
        <v>1.493528</v>
      </c>
      <c r="F23" s="25">
        <v>4.480657</v>
      </c>
      <c r="G23" s="35">
        <v>2.152608</v>
      </c>
    </row>
    <row r="24" spans="1:7" ht="12">
      <c r="A24" s="20" t="s">
        <v>32</v>
      </c>
      <c r="B24" s="29">
        <v>0.1553306</v>
      </c>
      <c r="C24" s="13">
        <v>2.234628</v>
      </c>
      <c r="D24" s="13">
        <v>2.373462</v>
      </c>
      <c r="E24" s="13">
        <v>1.193756</v>
      </c>
      <c r="F24" s="25">
        <v>-1.755049</v>
      </c>
      <c r="G24" s="35">
        <v>1.18359</v>
      </c>
    </row>
    <row r="25" spans="1:7" ht="12">
      <c r="A25" s="20" t="s">
        <v>33</v>
      </c>
      <c r="B25" s="29">
        <v>0.6520834</v>
      </c>
      <c r="C25" s="13">
        <v>0.7857244</v>
      </c>
      <c r="D25" s="13">
        <v>0.403683</v>
      </c>
      <c r="E25" s="13">
        <v>0.09761501</v>
      </c>
      <c r="F25" s="25">
        <v>-1.436736</v>
      </c>
      <c r="G25" s="35">
        <v>0.2115128</v>
      </c>
    </row>
    <row r="26" spans="1:7" ht="12">
      <c r="A26" s="21" t="s">
        <v>34</v>
      </c>
      <c r="B26" s="31">
        <v>0.8628366</v>
      </c>
      <c r="C26" s="15">
        <v>0.5715518</v>
      </c>
      <c r="D26" s="15">
        <v>0.4988909</v>
      </c>
      <c r="E26" s="15">
        <v>0.2230617</v>
      </c>
      <c r="F26" s="27">
        <v>1.589918</v>
      </c>
      <c r="G26" s="37">
        <v>0.6485173</v>
      </c>
    </row>
    <row r="27" spans="1:7" ht="12">
      <c r="A27" s="20" t="s">
        <v>35</v>
      </c>
      <c r="B27" s="29">
        <v>0.1755812</v>
      </c>
      <c r="C27" s="13">
        <v>0.1218513</v>
      </c>
      <c r="D27" s="13">
        <v>0.2158479</v>
      </c>
      <c r="E27" s="13">
        <v>0.1929948</v>
      </c>
      <c r="F27" s="25">
        <v>0.7559576</v>
      </c>
      <c r="G27" s="35">
        <v>0.2541977</v>
      </c>
    </row>
    <row r="28" spans="1:7" ht="12">
      <c r="A28" s="20" t="s">
        <v>36</v>
      </c>
      <c r="B28" s="29">
        <v>0.2178945</v>
      </c>
      <c r="C28" s="13">
        <v>0.4918762</v>
      </c>
      <c r="D28" s="13">
        <v>0.382621</v>
      </c>
      <c r="E28" s="13">
        <v>0.2977861</v>
      </c>
      <c r="F28" s="25">
        <v>-0.08738377</v>
      </c>
      <c r="G28" s="35">
        <v>0.3018338</v>
      </c>
    </row>
    <row r="29" spans="1:7" ht="12">
      <c r="A29" s="20" t="s">
        <v>37</v>
      </c>
      <c r="B29" s="29">
        <v>0.08322721</v>
      </c>
      <c r="C29" s="13">
        <v>0.0311274</v>
      </c>
      <c r="D29" s="13">
        <v>0.05751939</v>
      </c>
      <c r="E29" s="13">
        <v>-0.08851687</v>
      </c>
      <c r="F29" s="25">
        <v>0.02292445</v>
      </c>
      <c r="G29" s="35">
        <v>0.01510134</v>
      </c>
    </row>
    <row r="30" spans="1:7" ht="12">
      <c r="A30" s="21" t="s">
        <v>38</v>
      </c>
      <c r="B30" s="31">
        <v>0.1529746</v>
      </c>
      <c r="C30" s="15">
        <v>0.05611532</v>
      </c>
      <c r="D30" s="15">
        <v>0.1096532</v>
      </c>
      <c r="E30" s="15">
        <v>0.008337921</v>
      </c>
      <c r="F30" s="27">
        <v>0.147326</v>
      </c>
      <c r="G30" s="37">
        <v>0.08367715</v>
      </c>
    </row>
    <row r="31" spans="1:7" ht="12">
      <c r="A31" s="20" t="s">
        <v>39</v>
      </c>
      <c r="B31" s="29">
        <v>0.004628954</v>
      </c>
      <c r="C31" s="13">
        <v>-0.007424553</v>
      </c>
      <c r="D31" s="13">
        <v>0.01789935</v>
      </c>
      <c r="E31" s="13">
        <v>0.00116325</v>
      </c>
      <c r="F31" s="25">
        <v>0.1029298</v>
      </c>
      <c r="G31" s="35">
        <v>0.01724149</v>
      </c>
    </row>
    <row r="32" spans="1:7" ht="12">
      <c r="A32" s="20" t="s">
        <v>40</v>
      </c>
      <c r="B32" s="29">
        <v>0.02607552</v>
      </c>
      <c r="C32" s="13">
        <v>0.088388</v>
      </c>
      <c r="D32" s="13">
        <v>0.05527794</v>
      </c>
      <c r="E32" s="13">
        <v>0.04234728</v>
      </c>
      <c r="F32" s="25">
        <v>0.01982036</v>
      </c>
      <c r="G32" s="35">
        <v>0.05117669</v>
      </c>
    </row>
    <row r="33" spans="1:7" ht="12">
      <c r="A33" s="20" t="s">
        <v>41</v>
      </c>
      <c r="B33" s="29">
        <v>0.09435307</v>
      </c>
      <c r="C33" s="13">
        <v>0.06374311</v>
      </c>
      <c r="D33" s="13">
        <v>0.1111818</v>
      </c>
      <c r="E33" s="13">
        <v>0.09987696</v>
      </c>
      <c r="F33" s="25">
        <v>0.08062013</v>
      </c>
      <c r="G33" s="35">
        <v>0.09052511</v>
      </c>
    </row>
    <row r="34" spans="1:7" ht="12">
      <c r="A34" s="21" t="s">
        <v>42</v>
      </c>
      <c r="B34" s="31">
        <v>0.01358145</v>
      </c>
      <c r="C34" s="15">
        <v>0.006807483</v>
      </c>
      <c r="D34" s="15">
        <v>0.006748284</v>
      </c>
      <c r="E34" s="15">
        <v>0.006138827</v>
      </c>
      <c r="F34" s="27">
        <v>-0.03602976</v>
      </c>
      <c r="G34" s="37">
        <v>0.001877213</v>
      </c>
    </row>
    <row r="35" spans="1:7" ht="12.75" thickBot="1">
      <c r="A35" s="22" t="s">
        <v>43</v>
      </c>
      <c r="B35" s="32">
        <v>0.0003706396</v>
      </c>
      <c r="C35" s="16">
        <v>-0.002813999</v>
      </c>
      <c r="D35" s="16">
        <v>0.0001116971</v>
      </c>
      <c r="E35" s="16">
        <v>-0.003336936</v>
      </c>
      <c r="F35" s="28">
        <v>0.003584481</v>
      </c>
      <c r="G35" s="38">
        <v>-0.000920307</v>
      </c>
    </row>
    <row r="36" spans="1:7" ht="12">
      <c r="A36" s="4" t="s">
        <v>44</v>
      </c>
      <c r="B36" s="3">
        <v>21.40808</v>
      </c>
      <c r="C36" s="3">
        <v>21.41113</v>
      </c>
      <c r="D36" s="3">
        <v>21.42639</v>
      </c>
      <c r="E36" s="3">
        <v>21.4325</v>
      </c>
      <c r="F36" s="3">
        <v>21.44775</v>
      </c>
      <c r="G36" s="3"/>
    </row>
    <row r="37" spans="1:6" ht="12">
      <c r="A37" s="4" t="s">
        <v>45</v>
      </c>
      <c r="B37" s="2">
        <v>-0.420634</v>
      </c>
      <c r="C37" s="2">
        <v>-0.3885905</v>
      </c>
      <c r="D37" s="2">
        <v>-0.374349</v>
      </c>
      <c r="E37" s="2">
        <v>-0.3570557</v>
      </c>
      <c r="F37" s="2">
        <v>-0.3448486</v>
      </c>
    </row>
    <row r="38" spans="1:7" ht="12">
      <c r="A38" s="4" t="s">
        <v>53</v>
      </c>
      <c r="B38" s="2">
        <v>-0.0001566771</v>
      </c>
      <c r="C38" s="2">
        <v>0.0001920027</v>
      </c>
      <c r="D38" s="2">
        <v>-0.0001042814</v>
      </c>
      <c r="E38" s="2">
        <v>6.993008E-05</v>
      </c>
      <c r="F38" s="2">
        <v>-0.0001146708</v>
      </c>
      <c r="G38" s="2">
        <v>0.0002098605</v>
      </c>
    </row>
    <row r="39" spans="1:7" ht="12.75" thickBot="1">
      <c r="A39" s="4" t="s">
        <v>54</v>
      </c>
      <c r="B39" s="2">
        <v>6.703245E-05</v>
      </c>
      <c r="C39" s="2">
        <v>-0.0001272973</v>
      </c>
      <c r="D39" s="2">
        <v>4.460772E-05</v>
      </c>
      <c r="E39" s="2">
        <v>2.420425E-05</v>
      </c>
      <c r="F39" s="2">
        <v>3.31694E-05</v>
      </c>
      <c r="G39" s="2">
        <v>0.0007614913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3.11642</v>
      </c>
      <c r="F40" s="17" t="s">
        <v>48</v>
      </c>
      <c r="G40" s="8">
        <v>55.062582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0.003758</v>
      </c>
      <c r="D4">
        <v>0.003755</v>
      </c>
      <c r="E4">
        <v>0.003757</v>
      </c>
      <c r="F4">
        <v>0.002089</v>
      </c>
      <c r="G4">
        <v>0.011708</v>
      </c>
    </row>
    <row r="5" spans="1:7" ht="12.75">
      <c r="A5" t="s">
        <v>13</v>
      </c>
      <c r="B5">
        <v>0.896185</v>
      </c>
      <c r="C5">
        <v>0.176343</v>
      </c>
      <c r="D5">
        <v>1.656764</v>
      </c>
      <c r="E5">
        <v>-0.589537</v>
      </c>
      <c r="F5">
        <v>-3.199749</v>
      </c>
      <c r="G5">
        <v>4.692551</v>
      </c>
    </row>
    <row r="6" spans="1:7" ht="12.75">
      <c r="A6" t="s">
        <v>14</v>
      </c>
      <c r="B6" s="49">
        <v>92.23368</v>
      </c>
      <c r="C6" s="49">
        <v>-112.9692</v>
      </c>
      <c r="D6" s="49">
        <v>61.42894</v>
      </c>
      <c r="E6" s="49">
        <v>-41.15213</v>
      </c>
      <c r="F6" s="49">
        <v>67.32855</v>
      </c>
      <c r="G6" s="49">
        <v>0.0002571946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2.338674</v>
      </c>
      <c r="C8" s="49">
        <v>-0.5600204</v>
      </c>
      <c r="D8" s="49">
        <v>-1.022183</v>
      </c>
      <c r="E8" s="49">
        <v>-1.267958</v>
      </c>
      <c r="F8" s="49">
        <v>-4.667004</v>
      </c>
      <c r="G8" s="49">
        <v>-0.9729799</v>
      </c>
    </row>
    <row r="9" spans="1:7" ht="12.75">
      <c r="A9" t="s">
        <v>17</v>
      </c>
      <c r="B9" s="49">
        <v>0.4568185</v>
      </c>
      <c r="C9" s="49">
        <v>-0.08662047</v>
      </c>
      <c r="D9" s="49">
        <v>0.9770187</v>
      </c>
      <c r="E9" s="49">
        <v>0.5249531</v>
      </c>
      <c r="F9" s="49">
        <v>-1.486172</v>
      </c>
      <c r="G9" s="49">
        <v>0.2075179</v>
      </c>
    </row>
    <row r="10" spans="1:7" ht="12.75">
      <c r="A10" t="s">
        <v>18</v>
      </c>
      <c r="B10" s="49">
        <v>0.7849447</v>
      </c>
      <c r="C10" s="49">
        <v>-0.1517202</v>
      </c>
      <c r="D10" s="49">
        <v>0.08083508</v>
      </c>
      <c r="E10" s="49">
        <v>0.05070714</v>
      </c>
      <c r="F10" s="49">
        <v>-0.3349166</v>
      </c>
      <c r="G10" s="49">
        <v>0.06355938</v>
      </c>
    </row>
    <row r="11" spans="1:7" ht="12.75">
      <c r="A11" t="s">
        <v>19</v>
      </c>
      <c r="B11" s="49">
        <v>2.159443</v>
      </c>
      <c r="C11" s="49">
        <v>1.003469</v>
      </c>
      <c r="D11" s="49">
        <v>1.720754</v>
      </c>
      <c r="E11" s="49">
        <v>0.9403328</v>
      </c>
      <c r="F11" s="49">
        <v>11.86679</v>
      </c>
      <c r="G11" s="49">
        <v>2.781433</v>
      </c>
    </row>
    <row r="12" spans="1:7" ht="12.75">
      <c r="A12" t="s">
        <v>20</v>
      </c>
      <c r="B12" s="49">
        <v>-0.3165669</v>
      </c>
      <c r="C12" s="49">
        <v>0.002300948</v>
      </c>
      <c r="D12" s="49">
        <v>-0.2577629</v>
      </c>
      <c r="E12" s="49">
        <v>-0.1299427</v>
      </c>
      <c r="F12" s="49">
        <v>-0.6227219</v>
      </c>
      <c r="G12" s="49">
        <v>-0.2217338</v>
      </c>
    </row>
    <row r="13" spans="1:7" ht="12.75">
      <c r="A13" t="s">
        <v>21</v>
      </c>
      <c r="B13" s="49">
        <v>-0.1335812</v>
      </c>
      <c r="C13" s="49">
        <v>-0.02154242</v>
      </c>
      <c r="D13" s="49">
        <v>0.1538433</v>
      </c>
      <c r="E13" s="49">
        <v>0.07072011</v>
      </c>
      <c r="F13" s="49">
        <v>-0.1381366</v>
      </c>
      <c r="G13" s="49">
        <v>0.01108119</v>
      </c>
    </row>
    <row r="14" spans="1:7" ht="12.75">
      <c r="A14" t="s">
        <v>22</v>
      </c>
      <c r="B14" s="49">
        <v>-0.0213442</v>
      </c>
      <c r="C14" s="49">
        <v>-0.1391798</v>
      </c>
      <c r="D14" s="49">
        <v>-0.01765303</v>
      </c>
      <c r="E14" s="49">
        <v>-0.05772637</v>
      </c>
      <c r="F14" s="49">
        <v>-0.03603912</v>
      </c>
      <c r="G14" s="49">
        <v>-0.05954024</v>
      </c>
    </row>
    <row r="15" spans="1:7" ht="12.75">
      <c r="A15" t="s">
        <v>23</v>
      </c>
      <c r="B15" s="49">
        <v>-0.3714446</v>
      </c>
      <c r="C15" s="49">
        <v>-0.1437002</v>
      </c>
      <c r="D15" s="49">
        <v>-0.08158637</v>
      </c>
      <c r="E15" s="49">
        <v>-0.1576049</v>
      </c>
      <c r="F15" s="49">
        <v>-0.4508521</v>
      </c>
      <c r="G15" s="49">
        <v>-0.2060701</v>
      </c>
    </row>
    <row r="16" spans="1:7" ht="12.75">
      <c r="A16" t="s">
        <v>24</v>
      </c>
      <c r="B16" s="49">
        <v>-0.02509645</v>
      </c>
      <c r="C16" s="49">
        <v>0.00682207</v>
      </c>
      <c r="D16" s="49">
        <v>-0.02522536</v>
      </c>
      <c r="E16" s="49">
        <v>-0.01449702</v>
      </c>
      <c r="F16" s="49">
        <v>-0.04444345</v>
      </c>
      <c r="G16" s="49">
        <v>-0.01748338</v>
      </c>
    </row>
    <row r="17" spans="1:7" ht="12.75">
      <c r="A17" t="s">
        <v>25</v>
      </c>
      <c r="B17" s="49">
        <v>-0.02062437</v>
      </c>
      <c r="C17" s="49">
        <v>-0.01099136</v>
      </c>
      <c r="D17" s="49">
        <v>-0.02186</v>
      </c>
      <c r="E17" s="49">
        <v>-0.0311953</v>
      </c>
      <c r="F17" s="49">
        <v>-0.01737661</v>
      </c>
      <c r="G17" s="49">
        <v>-0.0207123</v>
      </c>
    </row>
    <row r="18" spans="1:7" ht="12.75">
      <c r="A18" t="s">
        <v>26</v>
      </c>
      <c r="B18" s="49">
        <v>0.01259148</v>
      </c>
      <c r="C18" s="49">
        <v>0.04331334</v>
      </c>
      <c r="D18" s="49">
        <v>0.01980637</v>
      </c>
      <c r="E18" s="49">
        <v>0.03960632</v>
      </c>
      <c r="F18" s="49">
        <v>-0.0197588</v>
      </c>
      <c r="G18" s="49">
        <v>0.02389351</v>
      </c>
    </row>
    <row r="19" spans="1:7" ht="12.75">
      <c r="A19" t="s">
        <v>27</v>
      </c>
      <c r="B19" s="49">
        <v>-0.2177923</v>
      </c>
      <c r="C19" s="49">
        <v>-0.2071709</v>
      </c>
      <c r="D19" s="49">
        <v>-0.212205</v>
      </c>
      <c r="E19" s="49">
        <v>-0.2049486</v>
      </c>
      <c r="F19" s="49">
        <v>-0.1454648</v>
      </c>
      <c r="G19" s="49">
        <v>-0.2011213</v>
      </c>
    </row>
    <row r="20" spans="1:7" ht="12.75">
      <c r="A20" t="s">
        <v>28</v>
      </c>
      <c r="B20" s="49">
        <v>-0.001056986</v>
      </c>
      <c r="C20" s="49">
        <v>7.627644E-05</v>
      </c>
      <c r="D20" s="49">
        <v>0.001703502</v>
      </c>
      <c r="E20" s="49">
        <v>-0.002598926</v>
      </c>
      <c r="F20" s="49">
        <v>-0.004305653</v>
      </c>
      <c r="G20" s="49">
        <v>-0.000926062</v>
      </c>
    </row>
    <row r="21" spans="1:7" ht="12.75">
      <c r="A21" t="s">
        <v>29</v>
      </c>
      <c r="B21" s="49">
        <v>-39.26566</v>
      </c>
      <c r="C21" s="49">
        <v>74.84092</v>
      </c>
      <c r="D21" s="49">
        <v>-26.03657</v>
      </c>
      <c r="E21" s="49">
        <v>-14.18929</v>
      </c>
      <c r="F21" s="49">
        <v>-19.94309</v>
      </c>
      <c r="G21" s="49">
        <v>0.001385415</v>
      </c>
    </row>
    <row r="22" spans="1:7" ht="12.75">
      <c r="A22" t="s">
        <v>30</v>
      </c>
      <c r="B22" s="49">
        <v>17.92372</v>
      </c>
      <c r="C22" s="49">
        <v>3.526853</v>
      </c>
      <c r="D22" s="49">
        <v>33.1354</v>
      </c>
      <c r="E22" s="49">
        <v>-11.79075</v>
      </c>
      <c r="F22" s="49">
        <v>-63.99586</v>
      </c>
      <c r="G22" s="49">
        <v>0</v>
      </c>
    </row>
    <row r="23" spans="1:7" ht="12.75">
      <c r="A23" t="s">
        <v>31</v>
      </c>
      <c r="B23" s="49">
        <v>2.736687</v>
      </c>
      <c r="C23" s="49">
        <v>1.897768</v>
      </c>
      <c r="D23" s="49">
        <v>1.421422</v>
      </c>
      <c r="E23" s="49">
        <v>1.493528</v>
      </c>
      <c r="F23" s="49">
        <v>4.480657</v>
      </c>
      <c r="G23" s="49">
        <v>2.152608</v>
      </c>
    </row>
    <row r="24" spans="1:7" ht="12.75">
      <c r="A24" t="s">
        <v>32</v>
      </c>
      <c r="B24" s="49">
        <v>0.1553306</v>
      </c>
      <c r="C24" s="49">
        <v>2.234628</v>
      </c>
      <c r="D24" s="49">
        <v>2.373462</v>
      </c>
      <c r="E24" s="49">
        <v>1.193756</v>
      </c>
      <c r="F24" s="49">
        <v>-1.755049</v>
      </c>
      <c r="G24" s="49">
        <v>1.18359</v>
      </c>
    </row>
    <row r="25" spans="1:7" ht="12.75">
      <c r="A25" t="s">
        <v>33</v>
      </c>
      <c r="B25" s="49">
        <v>0.6520834</v>
      </c>
      <c r="C25" s="49">
        <v>0.7857244</v>
      </c>
      <c r="D25" s="49">
        <v>0.403683</v>
      </c>
      <c r="E25" s="49">
        <v>0.09761501</v>
      </c>
      <c r="F25" s="49">
        <v>-1.436736</v>
      </c>
      <c r="G25" s="49">
        <v>0.2115128</v>
      </c>
    </row>
    <row r="26" spans="1:7" ht="12.75">
      <c r="A26" t="s">
        <v>34</v>
      </c>
      <c r="B26" s="49">
        <v>0.8628366</v>
      </c>
      <c r="C26" s="49">
        <v>0.5715518</v>
      </c>
      <c r="D26" s="49">
        <v>0.4988909</v>
      </c>
      <c r="E26" s="49">
        <v>0.2230617</v>
      </c>
      <c r="F26" s="49">
        <v>1.589918</v>
      </c>
      <c r="G26" s="49">
        <v>0.6485173</v>
      </c>
    </row>
    <row r="27" spans="1:7" ht="12.75">
      <c r="A27" t="s">
        <v>35</v>
      </c>
      <c r="B27" s="49">
        <v>0.1755812</v>
      </c>
      <c r="C27" s="49">
        <v>0.1218513</v>
      </c>
      <c r="D27" s="49">
        <v>0.2158479</v>
      </c>
      <c r="E27" s="49">
        <v>0.1929948</v>
      </c>
      <c r="F27" s="49">
        <v>0.7559576</v>
      </c>
      <c r="G27" s="49">
        <v>0.2541977</v>
      </c>
    </row>
    <row r="28" spans="1:7" ht="12.75">
      <c r="A28" t="s">
        <v>36</v>
      </c>
      <c r="B28" s="49">
        <v>0.2178945</v>
      </c>
      <c r="C28" s="49">
        <v>0.4918762</v>
      </c>
      <c r="D28" s="49">
        <v>0.382621</v>
      </c>
      <c r="E28" s="49">
        <v>0.2977861</v>
      </c>
      <c r="F28" s="49">
        <v>-0.08738377</v>
      </c>
      <c r="G28" s="49">
        <v>0.3018338</v>
      </c>
    </row>
    <row r="29" spans="1:7" ht="12.75">
      <c r="A29" t="s">
        <v>37</v>
      </c>
      <c r="B29" s="49">
        <v>0.08322721</v>
      </c>
      <c r="C29" s="49">
        <v>0.0311274</v>
      </c>
      <c r="D29" s="49">
        <v>0.05751939</v>
      </c>
      <c r="E29" s="49">
        <v>-0.08851687</v>
      </c>
      <c r="F29" s="49">
        <v>0.02292445</v>
      </c>
      <c r="G29" s="49">
        <v>0.01510134</v>
      </c>
    </row>
    <row r="30" spans="1:7" ht="12.75">
      <c r="A30" t="s">
        <v>38</v>
      </c>
      <c r="B30" s="49">
        <v>0.1529746</v>
      </c>
      <c r="C30" s="49">
        <v>0.05611532</v>
      </c>
      <c r="D30" s="49">
        <v>0.1096532</v>
      </c>
      <c r="E30" s="49">
        <v>0.008337921</v>
      </c>
      <c r="F30" s="49">
        <v>0.147326</v>
      </c>
      <c r="G30" s="49">
        <v>0.08367715</v>
      </c>
    </row>
    <row r="31" spans="1:7" ht="12.75">
      <c r="A31" t="s">
        <v>39</v>
      </c>
      <c r="B31" s="49">
        <v>0.004628954</v>
      </c>
      <c r="C31" s="49">
        <v>-0.007424553</v>
      </c>
      <c r="D31" s="49">
        <v>0.01789935</v>
      </c>
      <c r="E31" s="49">
        <v>0.00116325</v>
      </c>
      <c r="F31" s="49">
        <v>0.1029298</v>
      </c>
      <c r="G31" s="49">
        <v>0.01724149</v>
      </c>
    </row>
    <row r="32" spans="1:7" ht="12.75">
      <c r="A32" t="s">
        <v>40</v>
      </c>
      <c r="B32" s="49">
        <v>0.02607552</v>
      </c>
      <c r="C32" s="49">
        <v>0.088388</v>
      </c>
      <c r="D32" s="49">
        <v>0.05527794</v>
      </c>
      <c r="E32" s="49">
        <v>0.04234728</v>
      </c>
      <c r="F32" s="49">
        <v>0.01982036</v>
      </c>
      <c r="G32" s="49">
        <v>0.05117669</v>
      </c>
    </row>
    <row r="33" spans="1:7" ht="12.75">
      <c r="A33" t="s">
        <v>41</v>
      </c>
      <c r="B33" s="49">
        <v>0.09435307</v>
      </c>
      <c r="C33" s="49">
        <v>0.06374311</v>
      </c>
      <c r="D33" s="49">
        <v>0.1111818</v>
      </c>
      <c r="E33" s="49">
        <v>0.09987696</v>
      </c>
      <c r="F33" s="49">
        <v>0.08062013</v>
      </c>
      <c r="G33" s="49">
        <v>0.09052511</v>
      </c>
    </row>
    <row r="34" spans="1:7" ht="12.75">
      <c r="A34" t="s">
        <v>42</v>
      </c>
      <c r="B34" s="49">
        <v>0.01358145</v>
      </c>
      <c r="C34" s="49">
        <v>0.006807483</v>
      </c>
      <c r="D34" s="49">
        <v>0.006748284</v>
      </c>
      <c r="E34" s="49">
        <v>0.006138827</v>
      </c>
      <c r="F34" s="49">
        <v>-0.03602976</v>
      </c>
      <c r="G34" s="49">
        <v>0.001877213</v>
      </c>
    </row>
    <row r="35" spans="1:7" ht="12.75">
      <c r="A35" t="s">
        <v>43</v>
      </c>
      <c r="B35" s="49">
        <v>0.0003706396</v>
      </c>
      <c r="C35" s="49">
        <v>-0.002813999</v>
      </c>
      <c r="D35" s="49">
        <v>0.0001116971</v>
      </c>
      <c r="E35" s="49">
        <v>-0.003336936</v>
      </c>
      <c r="F35" s="49">
        <v>0.003584481</v>
      </c>
      <c r="G35" s="49">
        <v>-0.000920307</v>
      </c>
    </row>
    <row r="36" spans="1:6" ht="12.75">
      <c r="A36" t="s">
        <v>44</v>
      </c>
      <c r="B36" s="49">
        <v>21.40808</v>
      </c>
      <c r="C36" s="49">
        <v>21.41113</v>
      </c>
      <c r="D36" s="49">
        <v>21.42639</v>
      </c>
      <c r="E36" s="49">
        <v>21.4325</v>
      </c>
      <c r="F36" s="49">
        <v>21.44775</v>
      </c>
    </row>
    <row r="37" spans="1:6" ht="12.75">
      <c r="A37" t="s">
        <v>45</v>
      </c>
      <c r="B37" s="49">
        <v>-0.420634</v>
      </c>
      <c r="C37" s="49">
        <v>-0.3885905</v>
      </c>
      <c r="D37" s="49">
        <v>-0.374349</v>
      </c>
      <c r="E37" s="49">
        <v>-0.3570557</v>
      </c>
      <c r="F37" s="49">
        <v>-0.3448486</v>
      </c>
    </row>
    <row r="38" spans="1:7" ht="12.75">
      <c r="A38" t="s">
        <v>55</v>
      </c>
      <c r="B38" s="49">
        <v>-0.0001566771</v>
      </c>
      <c r="C38" s="49">
        <v>0.0001920027</v>
      </c>
      <c r="D38" s="49">
        <v>-0.0001042814</v>
      </c>
      <c r="E38" s="49">
        <v>6.993008E-05</v>
      </c>
      <c r="F38" s="49">
        <v>-0.0001146708</v>
      </c>
      <c r="G38" s="49">
        <v>0.0002098605</v>
      </c>
    </row>
    <row r="39" spans="1:7" ht="12.75">
      <c r="A39" t="s">
        <v>56</v>
      </c>
      <c r="B39" s="49">
        <v>6.703245E-05</v>
      </c>
      <c r="C39" s="49">
        <v>-0.0001272973</v>
      </c>
      <c r="D39" s="49">
        <v>4.460772E-05</v>
      </c>
      <c r="E39" s="49">
        <v>2.420425E-05</v>
      </c>
      <c r="F39" s="49">
        <v>3.31694E-05</v>
      </c>
      <c r="G39" s="49">
        <v>0.0007614913</v>
      </c>
    </row>
    <row r="40" spans="2:7" ht="12.75">
      <c r="B40" t="s">
        <v>46</v>
      </c>
      <c r="C40">
        <v>-0.003757</v>
      </c>
      <c r="D40" t="s">
        <v>47</v>
      </c>
      <c r="E40">
        <v>3.11642</v>
      </c>
      <c r="F40" t="s">
        <v>48</v>
      </c>
      <c r="G40">
        <v>55.062582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-0.000156677108921302</v>
      </c>
      <c r="C50">
        <f>-0.017/(C7*C7+C22*C22)*(C21*C22+C6*C7)</f>
        <v>0.00019200274412042168</v>
      </c>
      <c r="D50">
        <f>-0.017/(D7*D7+D22*D22)*(D21*D22+D6*D7)</f>
        <v>-0.00010428138857009014</v>
      </c>
      <c r="E50">
        <f>-0.017/(E7*E7+E22*E22)*(E21*E22+E6*E7)</f>
        <v>6.993008237886937E-05</v>
      </c>
      <c r="F50">
        <f>-0.017/(F7*F7+F22*F22)*(F21*F22+F6*F7)</f>
        <v>-0.00011467080547470493</v>
      </c>
      <c r="G50">
        <f>(B50*B$4+C50*C$4+D50*D$4+E50*E$4+F50*F$4)/SUM(B$4:F$4)</f>
        <v>2.0040733703008956E-08</v>
      </c>
    </row>
    <row r="51" spans="1:7" ht="12.75">
      <c r="A51" t="s">
        <v>59</v>
      </c>
      <c r="B51">
        <f>-0.017/(B7*B7+B22*B22)*(B21*B7-B6*B22)</f>
        <v>6.703244566307149E-05</v>
      </c>
      <c r="C51">
        <f>-0.017/(C7*C7+C22*C22)*(C21*C7-C6*C22)</f>
        <v>-0.00012729728054541094</v>
      </c>
      <c r="D51">
        <f>-0.017/(D7*D7+D22*D22)*(D21*D7-D6*D22)</f>
        <v>4.460770955228254E-05</v>
      </c>
      <c r="E51">
        <f>-0.017/(E7*E7+E22*E22)*(E21*E7-E6*E22)</f>
        <v>2.4204245811880867E-05</v>
      </c>
      <c r="F51">
        <f>-0.017/(F7*F7+F22*F22)*(F21*F7-F6*F22)</f>
        <v>3.3169407318675364E-05</v>
      </c>
      <c r="G51">
        <f>(B51*B$4+C51*C$4+D51*D$4+E51*E$4+F51*F$4)/SUM(B$4:F$4)</f>
        <v>1.9350465463636137E-08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9999.93531017604</v>
      </c>
      <c r="C62">
        <f>C7+(2/0.017)*(C8*C50-C23*C51)</f>
        <v>10000.01577120611</v>
      </c>
      <c r="D62">
        <f>D7+(2/0.017)*(D8*D50-D23*D51)</f>
        <v>10000.005080974457</v>
      </c>
      <c r="E62">
        <f>E7+(2/0.017)*(E8*E50-E23*E51)</f>
        <v>9999.985315514561</v>
      </c>
      <c r="F62">
        <f>F7+(2/0.017)*(F8*F50-F23*F51)</f>
        <v>10000.04547627891</v>
      </c>
    </row>
    <row r="63" spans="1:6" ht="12.75">
      <c r="A63" t="s">
        <v>67</v>
      </c>
      <c r="B63">
        <f>B8+(3/0.017)*(B9*B50-B24*B51)</f>
        <v>2.3242060249612804</v>
      </c>
      <c r="C63">
        <f>C8+(3/0.017)*(C9*C50-C24*C51)</f>
        <v>-0.5127561589128888</v>
      </c>
      <c r="D63">
        <f>D8+(3/0.017)*(D9*D50-D24*D51)</f>
        <v>-1.0588464535689983</v>
      </c>
      <c r="E63">
        <f>E8+(3/0.017)*(E9*E50-E24*E51)</f>
        <v>-1.2665786970827113</v>
      </c>
      <c r="F63">
        <f>F8+(3/0.017)*(F9*F50-F24*F51)</f>
        <v>-4.62665673962485</v>
      </c>
    </row>
    <row r="64" spans="1:6" ht="12.75">
      <c r="A64" t="s">
        <v>68</v>
      </c>
      <c r="B64">
        <f>B9+(4/0.017)*(B10*B50-B25*B51)</f>
        <v>0.41759647380296716</v>
      </c>
      <c r="C64">
        <f>C9+(4/0.017)*(C10*C50-C25*C51)</f>
        <v>-0.06994049714360577</v>
      </c>
      <c r="D64">
        <f>D9+(4/0.017)*(D10*D50-D25*D51)</f>
        <v>0.9707982368464074</v>
      </c>
      <c r="E64">
        <f>E9+(4/0.017)*(E10*E50-E25*E51)</f>
        <v>0.5252315133601005</v>
      </c>
      <c r="F64">
        <f>F9+(4/0.017)*(F10*F50-F25*F51)</f>
        <v>-1.4659223910865284</v>
      </c>
    </row>
    <row r="65" spans="1:6" ht="12.75">
      <c r="A65" t="s">
        <v>69</v>
      </c>
      <c r="B65">
        <f>B10+(5/0.017)*(B11*B50-B26*B51)</f>
        <v>0.6684231312864846</v>
      </c>
      <c r="C65">
        <f>C10+(5/0.017)*(C11*C50-C26*C51)</f>
        <v>-0.07365379074393824</v>
      </c>
      <c r="D65">
        <f>D10+(5/0.017)*(D11*D50-D26*D51)</f>
        <v>0.021512433860878324</v>
      </c>
      <c r="E65">
        <f>E10+(5/0.017)*(E11*E50-E26*E51)</f>
        <v>0.06845964292633437</v>
      </c>
      <c r="F65">
        <f>F10+(5/0.017)*(F11*F50-F26*F51)</f>
        <v>-0.7506551310130787</v>
      </c>
    </row>
    <row r="66" spans="1:6" ht="12.75">
      <c r="A66" t="s">
        <v>70</v>
      </c>
      <c r="B66">
        <f>B11+(6/0.017)*(B12*B50-B27*B51)</f>
        <v>2.17279446450249</v>
      </c>
      <c r="C66">
        <f>C11+(6/0.017)*(C12*C50-C27*C51)</f>
        <v>1.0090995155709417</v>
      </c>
      <c r="D66">
        <f>D11+(6/0.017)*(D12*D50-D27*D51)</f>
        <v>1.7268427268364175</v>
      </c>
      <c r="E66">
        <f>E11+(6/0.017)*(E12*E50-E27*E51)</f>
        <v>0.9354769656605362</v>
      </c>
      <c r="F66">
        <f>F11+(6/0.017)*(F12*F50-F27*F51)</f>
        <v>11.883142949285773</v>
      </c>
    </row>
    <row r="67" spans="1:6" ht="12.75">
      <c r="A67" t="s">
        <v>71</v>
      </c>
      <c r="B67">
        <f>B12+(7/0.017)*(B13*B50-B28*B51)</f>
        <v>-0.3139632644155916</v>
      </c>
      <c r="C67">
        <f>C12+(7/0.017)*(C13*C50-C28*C51)</f>
        <v>0.02638024753471247</v>
      </c>
      <c r="D67">
        <f>D12+(7/0.017)*(D13*D50-D28*D51)</f>
        <v>-0.2713967750399801</v>
      </c>
      <c r="E67">
        <f>E12+(7/0.017)*(E13*E50-E28*E51)</f>
        <v>-0.1308742043481959</v>
      </c>
      <c r="F67">
        <f>F12+(7/0.017)*(F13*F50-F28*F51)</f>
        <v>-0.6150059634509436</v>
      </c>
    </row>
    <row r="68" spans="1:6" ht="12.75">
      <c r="A68" t="s">
        <v>72</v>
      </c>
      <c r="B68">
        <f>B13+(8/0.017)*(B14*B50-B29*B51)</f>
        <v>-0.134632859239424</v>
      </c>
      <c r="C68">
        <f>C13+(8/0.017)*(C14*C50-C29*C51)</f>
        <v>-0.03225322948502694</v>
      </c>
      <c r="D68">
        <f>D13+(8/0.017)*(D14*D50-D29*D51)</f>
        <v>0.15350215846499998</v>
      </c>
      <c r="E68">
        <f>E13+(8/0.017)*(E14*E50-E29*E51)</f>
        <v>0.06982866259785657</v>
      </c>
      <c r="F68">
        <f>F13+(8/0.017)*(F14*F50-F29*F51)</f>
        <v>-0.13654966141205038</v>
      </c>
    </row>
    <row r="69" spans="1:6" ht="12.75">
      <c r="A69" t="s">
        <v>73</v>
      </c>
      <c r="B69">
        <f>B14+(9/0.017)*(B15*B50-B30*B51)</f>
        <v>0.004037178847699656</v>
      </c>
      <c r="C69">
        <f>C14+(9/0.017)*(C15*C50-C30*C51)</f>
        <v>-0.15000494975761536</v>
      </c>
      <c r="D69">
        <f>D14+(9/0.017)*(D15*D50-D30*D51)</f>
        <v>-0.015738379606221577</v>
      </c>
      <c r="E69">
        <f>E14+(9/0.017)*(E15*E50-E30*E51)</f>
        <v>-0.06366803062163633</v>
      </c>
      <c r="F69">
        <f>F14+(9/0.017)*(F15*F50-F30*F51)</f>
        <v>-0.011255842577118858</v>
      </c>
    </row>
    <row r="70" spans="1:6" ht="12.75">
      <c r="A70" t="s">
        <v>74</v>
      </c>
      <c r="B70">
        <f>B15+(10/0.017)*(B16*B50-B31*B51)</f>
        <v>-0.3693141593395846</v>
      </c>
      <c r="C70">
        <f>C15+(10/0.017)*(C16*C50-C31*C51)</f>
        <v>-0.14348565249740217</v>
      </c>
      <c r="D70">
        <f>D15+(10/0.017)*(D16*D50-D31*D51)</f>
        <v>-0.08050867202234956</v>
      </c>
      <c r="E70">
        <f>E15+(10/0.017)*(E16*E50-E31*E51)</f>
        <v>-0.15821780199516985</v>
      </c>
      <c r="F70">
        <f>F15+(10/0.017)*(F16*F50-F31*F51)</f>
        <v>-0.44986254367756173</v>
      </c>
    </row>
    <row r="71" spans="1:6" ht="12.75">
      <c r="A71" t="s">
        <v>75</v>
      </c>
      <c r="B71">
        <f>B16+(11/0.017)*(B17*B50-B32*B51)</f>
        <v>-0.024136563608161417</v>
      </c>
      <c r="C71">
        <f>C16+(11/0.017)*(C17*C50-C32*C51)</f>
        <v>0.012736951662562106</v>
      </c>
      <c r="D71">
        <f>D16+(11/0.017)*(D17*D50-D32*D51)</f>
        <v>-0.025345862501075858</v>
      </c>
      <c r="E71">
        <f>E16+(11/0.017)*(E17*E50-E32*E51)</f>
        <v>-0.016571797212211706</v>
      </c>
      <c r="F71">
        <f>F16+(11/0.017)*(F17*F50-F32*F51)</f>
        <v>-0.04357952276577369</v>
      </c>
    </row>
    <row r="72" spans="1:6" ht="12.75">
      <c r="A72" t="s">
        <v>76</v>
      </c>
      <c r="B72">
        <f>B17+(12/0.017)*(B18*B50-B33*B51)</f>
        <v>-0.026481438509194852</v>
      </c>
      <c r="C72">
        <f>C17+(12/0.017)*(C18*C50-C33*C51)</f>
        <v>0.0006067139013137511</v>
      </c>
      <c r="D72">
        <f>D17+(12/0.017)*(D18*D50-D33*D51)</f>
        <v>-0.0268188243821409</v>
      </c>
      <c r="E72">
        <f>E17+(12/0.017)*(E18*E50-E33*E51)</f>
        <v>-0.030946669367383196</v>
      </c>
      <c r="F72">
        <f>F17+(12/0.017)*(F18*F50-F33*F51)</f>
        <v>-0.01766486723682891</v>
      </c>
    </row>
    <row r="73" spans="1:6" ht="12.75">
      <c r="A73" t="s">
        <v>77</v>
      </c>
      <c r="B73">
        <f>B18+(13/0.017)*(B19*B50-B34*B51)</f>
        <v>0.03798940419424776</v>
      </c>
      <c r="C73">
        <f>C18+(13/0.017)*(C19*C50-C34*C51)</f>
        <v>0.013558016825158913</v>
      </c>
      <c r="D73">
        <f>D18+(13/0.017)*(D19*D50-D34*D51)</f>
        <v>0.03649837502325174</v>
      </c>
      <c r="E73">
        <f>E18+(13/0.017)*(E19*E50-E34*E51)</f>
        <v>0.028532875525364633</v>
      </c>
      <c r="F73">
        <f>F18+(13/0.017)*(F19*F50-F34*F51)</f>
        <v>-0.0060891840941021975</v>
      </c>
    </row>
    <row r="74" spans="1:6" ht="12.75">
      <c r="A74" t="s">
        <v>78</v>
      </c>
      <c r="B74">
        <f>B19+(14/0.017)*(B20*B50-B35*B51)</f>
        <v>-0.21767637947969187</v>
      </c>
      <c r="C74">
        <f>C19+(14/0.017)*(C20*C50-C35*C51)</f>
        <v>-0.20745383928712474</v>
      </c>
      <c r="D74">
        <f>D19+(14/0.017)*(D20*D50-D35*D51)</f>
        <v>-0.21235539796947128</v>
      </c>
      <c r="E74">
        <f>E19+(14/0.017)*(E20*E50-E35*E51)</f>
        <v>-0.2050317559565316</v>
      </c>
      <c r="F74">
        <f>F19+(14/0.017)*(F20*F50-F35*F51)</f>
        <v>-0.14515611022223215</v>
      </c>
    </row>
    <row r="75" spans="1:6" ht="12.75">
      <c r="A75" t="s">
        <v>79</v>
      </c>
      <c r="B75" s="49">
        <f>B20</f>
        <v>-0.001056986</v>
      </c>
      <c r="C75" s="49">
        <f>C20</f>
        <v>7.627644E-05</v>
      </c>
      <c r="D75" s="49">
        <f>D20</f>
        <v>0.001703502</v>
      </c>
      <c r="E75" s="49">
        <f>E20</f>
        <v>-0.002598926</v>
      </c>
      <c r="F75" s="49">
        <f>F20</f>
        <v>-0.004305653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17.891718921252483</v>
      </c>
      <c r="C82">
        <f>C22+(2/0.017)*(C8*C51+C23*C50)</f>
        <v>3.578107792667515</v>
      </c>
      <c r="D82">
        <f>D22+(2/0.017)*(D8*D51+D23*D50)</f>
        <v>33.112597046790896</v>
      </c>
      <c r="E82">
        <f>E22+(2/0.017)*(E8*E51+E23*E50)</f>
        <v>-11.782073227180705</v>
      </c>
      <c r="F82">
        <f>F22+(2/0.017)*(F8*F51+F23*F50)</f>
        <v>-64.07451909457409</v>
      </c>
    </row>
    <row r="83" spans="1:6" ht="12.75">
      <c r="A83" t="s">
        <v>82</v>
      </c>
      <c r="B83">
        <f>B23+(3/0.017)*(B9*B51+B24*B50)</f>
        <v>2.7377961021077866</v>
      </c>
      <c r="C83">
        <f>C23+(3/0.017)*(C9*C51+C24*C50)</f>
        <v>1.9754293985339226</v>
      </c>
      <c r="D83">
        <f>D23+(3/0.017)*(D9*D51+D24*D50)</f>
        <v>1.3854351741150126</v>
      </c>
      <c r="E83">
        <f>E23+(3/0.017)*(E9*E51+E24*E50)</f>
        <v>1.510501920463361</v>
      </c>
      <c r="F83">
        <f>F23+(3/0.017)*(F9*F51+F24*F50)</f>
        <v>4.507473018481876</v>
      </c>
    </row>
    <row r="84" spans="1:6" ht="12.75">
      <c r="A84" t="s">
        <v>83</v>
      </c>
      <c r="B84">
        <f>B24+(4/0.017)*(B10*B51+B25*B50)</f>
        <v>0.14367182848557483</v>
      </c>
      <c r="C84">
        <f>C24+(4/0.017)*(C10*C51+C25*C50)</f>
        <v>2.2746691317143948</v>
      </c>
      <c r="D84">
        <f>D24+(4/0.017)*(D10*D51+D25*D50)</f>
        <v>2.3644053515266203</v>
      </c>
      <c r="E84">
        <f>E24+(4/0.017)*(E10*E51+E25*E50)</f>
        <v>1.1956509538286333</v>
      </c>
      <c r="F84">
        <f>F24+(4/0.017)*(F10*F51+F25*F50)</f>
        <v>-1.7188977789996895</v>
      </c>
    </row>
    <row r="85" spans="1:6" ht="12.75">
      <c r="A85" t="s">
        <v>84</v>
      </c>
      <c r="B85">
        <f>B25+(5/0.017)*(B11*B51+B26*B50)</f>
        <v>0.6548969298825041</v>
      </c>
      <c r="C85">
        <f>C25+(5/0.017)*(C11*C51+C26*C50)</f>
        <v>0.7804304703515716</v>
      </c>
      <c r="D85">
        <f>D25+(5/0.017)*(D11*D51+D26*D50)</f>
        <v>0.4109576643664548</v>
      </c>
      <c r="E85">
        <f>E25+(5/0.017)*(E11*E51+E26*E50)</f>
        <v>0.10889700096845437</v>
      </c>
      <c r="F85">
        <f>F25+(5/0.017)*(F11*F51+F26*F50)</f>
        <v>-1.3745897607716318</v>
      </c>
    </row>
    <row r="86" spans="1:6" ht="12.75">
      <c r="A86" t="s">
        <v>85</v>
      </c>
      <c r="B86">
        <f>B26+(6/0.017)*(B12*B51+B27*B50)</f>
        <v>0.8456378441223847</v>
      </c>
      <c r="C86">
        <f>C26+(6/0.017)*(C12*C51+C27*C50)</f>
        <v>0.5797057574887875</v>
      </c>
      <c r="D86">
        <f>D26+(6/0.017)*(D12*D51+D27*D50)</f>
        <v>0.4868883830675911</v>
      </c>
      <c r="E86">
        <f>E26+(6/0.017)*(E12*E51+E27*E50)</f>
        <v>0.2267149860742708</v>
      </c>
      <c r="F86">
        <f>F26+(6/0.017)*(F12*F51+F27*F50)</f>
        <v>1.5520327353256174</v>
      </c>
    </row>
    <row r="87" spans="1:6" ht="12.75">
      <c r="A87" t="s">
        <v>86</v>
      </c>
      <c r="B87">
        <f>B27+(7/0.017)*(B13*B51+B28*B50)</f>
        <v>0.1578368774186339</v>
      </c>
      <c r="C87">
        <f>C27+(7/0.017)*(C13*C51+C28*C50)</f>
        <v>0.1618681883264263</v>
      </c>
      <c r="D87">
        <f>D27+(7/0.017)*(D13*D51+D28*D50)</f>
        <v>0.2022441609687187</v>
      </c>
      <c r="E87">
        <f>E27+(7/0.017)*(E13*E51+E28*E50)</f>
        <v>0.20227430200082108</v>
      </c>
      <c r="F87">
        <f>F27+(7/0.017)*(F13*F51+F28*F50)</f>
        <v>0.7581969651165938</v>
      </c>
    </row>
    <row r="88" spans="1:6" ht="12.75">
      <c r="A88" t="s">
        <v>87</v>
      </c>
      <c r="B88">
        <f>B28+(8/0.017)*(B14*B51+B29*B50)</f>
        <v>0.21108482820089045</v>
      </c>
      <c r="C88">
        <f>C28+(8/0.017)*(C14*C51+C29*C50)</f>
        <v>0.5030262029478533</v>
      </c>
      <c r="D88">
        <f>D28+(8/0.017)*(D14*D51+D29*D50)</f>
        <v>0.3794277467793589</v>
      </c>
      <c r="E88">
        <f>E28+(8/0.017)*(E14*E51+E29*E50)</f>
        <v>0.294215645759846</v>
      </c>
      <c r="F88">
        <f>F28+(8/0.017)*(F14*F51+F29*F50)</f>
        <v>-0.08918337536341234</v>
      </c>
    </row>
    <row r="89" spans="1:6" ht="12.75">
      <c r="A89" t="s">
        <v>88</v>
      </c>
      <c r="B89">
        <f>B29+(9/0.017)*(B15*B51+B30*B50)</f>
        <v>0.05735673221796439</v>
      </c>
      <c r="C89">
        <f>C29+(9/0.017)*(C15*C51+C30*C50)</f>
        <v>0.04651578005348501</v>
      </c>
      <c r="D89">
        <f>D29+(9/0.017)*(D15*D51+D30*D50)</f>
        <v>0.04953894755989119</v>
      </c>
      <c r="E89">
        <f>E29+(9/0.017)*(E15*E51+E30*E50)</f>
        <v>-0.0902277362438368</v>
      </c>
      <c r="F89">
        <f>F29+(9/0.017)*(F15*F51+F30*F50)</f>
        <v>0.006063485747369479</v>
      </c>
    </row>
    <row r="90" spans="1:6" ht="12.75">
      <c r="A90" t="s">
        <v>89</v>
      </c>
      <c r="B90">
        <f>B30+(10/0.017)*(B16*B51+B31*B50)</f>
        <v>0.15155840732293488</v>
      </c>
      <c r="C90">
        <f>C30+(10/0.017)*(C16*C51+C31*C50)</f>
        <v>0.054765928524377686</v>
      </c>
      <c r="D90">
        <f>D30+(10/0.017)*(D16*D51+D31*D50)</f>
        <v>0.10789330905603894</v>
      </c>
      <c r="E90">
        <f>E30+(10/0.017)*(E16*E51+E31*E50)</f>
        <v>0.008179366136886745</v>
      </c>
      <c r="F90">
        <f>F30+(10/0.017)*(F16*F51+F31*F50)</f>
        <v>0.1395158788417368</v>
      </c>
    </row>
    <row r="91" spans="1:6" ht="12.75">
      <c r="A91" t="s">
        <v>90</v>
      </c>
      <c r="B91">
        <f>B31+(11/0.017)*(B17*B51+B32*B50)</f>
        <v>0.001090875792095508</v>
      </c>
      <c r="C91">
        <f>C31+(11/0.017)*(C17*C51+C32*C50)</f>
        <v>0.004461858566642694</v>
      </c>
      <c r="D91">
        <f>D31+(11/0.017)*(D17*D51+D32*D50)</f>
        <v>0.013538442142095456</v>
      </c>
      <c r="E91">
        <f>E31+(11/0.017)*(E17*E51+E32*E50)</f>
        <v>0.0025908494567648517</v>
      </c>
      <c r="F91">
        <f>F31+(11/0.017)*(F17*F51+F32*F50)</f>
        <v>0.10108620744058998</v>
      </c>
    </row>
    <row r="92" spans="1:6" ht="12.75">
      <c r="A92" t="s">
        <v>91</v>
      </c>
      <c r="B92">
        <f>B32+(12/0.017)*(B18*B51+B33*B50)</f>
        <v>0.016236276334213005</v>
      </c>
      <c r="C92">
        <f>C32+(12/0.017)*(C18*C51+C33*C50)</f>
        <v>0.09313518704383372</v>
      </c>
      <c r="D92">
        <f>D32+(12/0.017)*(D18*D51+D33*D50)</f>
        <v>0.04771746304413388</v>
      </c>
      <c r="E92">
        <f>E32+(12/0.017)*(E18*E51+E33*E50)</f>
        <v>0.04795413539684827</v>
      </c>
      <c r="F92">
        <f>F32+(12/0.017)*(F18*F51+F33*F50)</f>
        <v>0.012832009696538587</v>
      </c>
    </row>
    <row r="93" spans="1:6" ht="12.75">
      <c r="A93" t="s">
        <v>92</v>
      </c>
      <c r="B93">
        <f>B33+(13/0.017)*(B19*B51+B34*B50)</f>
        <v>0.0815617943014659</v>
      </c>
      <c r="C93">
        <f>C33+(13/0.017)*(C19*C51+C34*C50)</f>
        <v>0.0849096699253576</v>
      </c>
      <c r="D93">
        <f>D33+(13/0.017)*(D19*D51+D34*D50)</f>
        <v>0.1034049710229496</v>
      </c>
      <c r="E93">
        <f>E33+(13/0.017)*(E19*E51+E34*E50)</f>
        <v>0.09641181947059083</v>
      </c>
      <c r="F93">
        <f>F33+(13/0.017)*(F19*F51+F34*F50)</f>
        <v>0.08008986795181756</v>
      </c>
    </row>
    <row r="94" spans="1:6" ht="12.75">
      <c r="A94" t="s">
        <v>93</v>
      </c>
      <c r="B94">
        <f>B34+(14/0.017)*(B20*B51+B35*B50)</f>
        <v>0.013475278037277692</v>
      </c>
      <c r="C94">
        <f>C34+(14/0.017)*(C20*C51+C35*C50)</f>
        <v>0.006354537447842746</v>
      </c>
      <c r="D94">
        <f>D34+(14/0.017)*(D20*D51+D35*D50)</f>
        <v>0.006801271030147454</v>
      </c>
      <c r="E94">
        <f>E34+(14/0.017)*(E20*E51+E35*E50)</f>
        <v>0.005894850438603845</v>
      </c>
      <c r="F94">
        <f>F34+(14/0.017)*(F20*F51+F35*F50)</f>
        <v>-0.036485872820148306</v>
      </c>
    </row>
    <row r="95" spans="1:6" ht="12.75">
      <c r="A95" t="s">
        <v>94</v>
      </c>
      <c r="B95" s="49">
        <f>B35</f>
        <v>0.0003706396</v>
      </c>
      <c r="C95" s="49">
        <f>C35</f>
        <v>-0.002813999</v>
      </c>
      <c r="D95" s="49">
        <f>D35</f>
        <v>0.0001116971</v>
      </c>
      <c r="E95" s="49">
        <f>E35</f>
        <v>-0.003336936</v>
      </c>
      <c r="F95" s="49">
        <f>F35</f>
        <v>0.003584481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2.324221060306404</v>
      </c>
      <c r="C103">
        <f>C63*10000/C62</f>
        <v>-0.5127553502358575</v>
      </c>
      <c r="D103">
        <f>D63*10000/D62</f>
        <v>-1.0588459155720933</v>
      </c>
      <c r="E103">
        <f>E63*10000/E62</f>
        <v>-1.266580556991086</v>
      </c>
      <c r="F103">
        <f>F63*10000/F62</f>
        <v>-4.626635699407302</v>
      </c>
      <c r="G103">
        <f>AVERAGE(C103:E103)</f>
        <v>-0.9460606075996788</v>
      </c>
      <c r="H103">
        <f>STDEV(C103:E103)</f>
        <v>0.38936294746125416</v>
      </c>
      <c r="I103">
        <f>(B103*B4+C103*C4+D103*D4+E103*E4+F103*F4)/SUM(B4:F4)</f>
        <v>-0.9667760117882843</v>
      </c>
      <c r="K103">
        <f>(LN(H103)+LN(H123))/2-LN(K114*K115^3)</f>
        <v>-4.934343307106734</v>
      </c>
    </row>
    <row r="104" spans="1:11" ht="12.75">
      <c r="A104" t="s">
        <v>68</v>
      </c>
      <c r="B104">
        <f>B64*10000/B62</f>
        <v>0.41759917524468043</v>
      </c>
      <c r="C104">
        <f>C64*10000/C62</f>
        <v>-0.06994038683918015</v>
      </c>
      <c r="D104">
        <f>D64*10000/D62</f>
        <v>0.9707977435865536</v>
      </c>
      <c r="E104">
        <f>E64*10000/E62</f>
        <v>0.525232284636684</v>
      </c>
      <c r="F104">
        <f>F64*10000/F62</f>
        <v>-1.4659157246472931</v>
      </c>
      <c r="G104">
        <f>AVERAGE(C104:E104)</f>
        <v>0.4753632137946859</v>
      </c>
      <c r="H104">
        <f>STDEV(C104:E104)</f>
        <v>0.5221581725880541</v>
      </c>
      <c r="I104">
        <f>(B104*B4+C104*C4+D104*D4+E104*E4+F104*F4)/SUM(B4:F4)</f>
        <v>0.20715794251929515</v>
      </c>
      <c r="K104">
        <f>(LN(H104)+LN(H124))/2-LN(K114*K115^4)</f>
        <v>-3.8271961076526404</v>
      </c>
    </row>
    <row r="105" spans="1:11" ht="12.75">
      <c r="A105" t="s">
        <v>69</v>
      </c>
      <c r="B105">
        <f>B65*10000/B62</f>
        <v>0.668427455331926</v>
      </c>
      <c r="C105">
        <f>C65*10000/C62</f>
        <v>-0.07365367458320997</v>
      </c>
      <c r="D105">
        <f>D65*10000/D62</f>
        <v>0.021512422930471183</v>
      </c>
      <c r="E105">
        <f>E65*10000/E62</f>
        <v>0.06845974345594497</v>
      </c>
      <c r="F105">
        <f>F65*10000/F62</f>
        <v>-0.7506517173283925</v>
      </c>
      <c r="G105">
        <f>AVERAGE(C105:E105)</f>
        <v>0.0054394972677353935</v>
      </c>
      <c r="H105">
        <f>STDEV(C105:E105)</f>
        <v>0.07240725171702607</v>
      </c>
      <c r="I105">
        <f>(B105*B4+C105*C4+D105*D4+E105*E4+F105*F4)/SUM(B4:F4)</f>
        <v>-0.00010383145905536156</v>
      </c>
      <c r="K105">
        <f>(LN(H105)+LN(H125))/2-LN(K114*K115^5)</f>
        <v>-4.553481206126387</v>
      </c>
    </row>
    <row r="106" spans="1:11" ht="12.75">
      <c r="A106" t="s">
        <v>70</v>
      </c>
      <c r="B106">
        <f>B66*10000/B62</f>
        <v>2.172808520362558</v>
      </c>
      <c r="C106">
        <f>C66*10000/C62</f>
        <v>1.0090979241018072</v>
      </c>
      <c r="D106">
        <f>D66*10000/D62</f>
        <v>1.7268418494324846</v>
      </c>
      <c r="E106">
        <f>E66*10000/E62</f>
        <v>0.9354783393623415</v>
      </c>
      <c r="F106">
        <f>F66*10000/F62</f>
        <v>11.883088909419216</v>
      </c>
      <c r="G106">
        <f>AVERAGE(C106:E106)</f>
        <v>1.223806037632211</v>
      </c>
      <c r="H106">
        <f>STDEV(C106:E106)</f>
        <v>0.43719415798872824</v>
      </c>
      <c r="I106">
        <f>(B106*B4+C106*C4+D106*D4+E106*E4+F106*F4)/SUM(B4:F4)</f>
        <v>2.78700985100321</v>
      </c>
      <c r="K106">
        <f>(LN(H106)+LN(H126))/2-LN(K114*K115^6)</f>
        <v>-3.36746973008714</v>
      </c>
    </row>
    <row r="107" spans="1:11" ht="12.75">
      <c r="A107" t="s">
        <v>71</v>
      </c>
      <c r="B107">
        <f>B67*10000/B62</f>
        <v>-0.31396529545156077</v>
      </c>
      <c r="C107">
        <f>C67*10000/C62</f>
        <v>0.026380205929945975</v>
      </c>
      <c r="D107">
        <f>D67*10000/D62</f>
        <v>-0.271396637144042</v>
      </c>
      <c r="E107">
        <f>E67*10000/E62</f>
        <v>-0.13087439653051294</v>
      </c>
      <c r="F107">
        <f>F67*10000/F62</f>
        <v>-0.6150031666453899</v>
      </c>
      <c r="G107">
        <f>AVERAGE(C107:E107)</f>
        <v>-0.1252969425815363</v>
      </c>
      <c r="H107">
        <f>STDEV(C107:E107)</f>
        <v>0.1489667515326569</v>
      </c>
      <c r="I107">
        <f>(B107*B4+C107*C4+D107*D4+E107*E4+F107*F4)/SUM(B4:F4)</f>
        <v>-0.21801576624402103</v>
      </c>
      <c r="K107">
        <f>(LN(H107)+LN(H127))/2-LN(K114*K115^7)</f>
        <v>-4.344537342206237</v>
      </c>
    </row>
    <row r="108" spans="1:9" ht="12.75">
      <c r="A108" t="s">
        <v>72</v>
      </c>
      <c r="B108">
        <f>B68*10000/B62</f>
        <v>-0.13463373018265445</v>
      </c>
      <c r="C108">
        <f>C68*10000/C62</f>
        <v>-0.03225317861787417</v>
      </c>
      <c r="D108">
        <f>D68*10000/D62</f>
        <v>0.153502080470985</v>
      </c>
      <c r="E108">
        <f>E68*10000/E62</f>
        <v>0.06982876513780506</v>
      </c>
      <c r="F108">
        <f>F68*10000/F62</f>
        <v>-0.1365490404378256</v>
      </c>
      <c r="G108">
        <f>AVERAGE(C108:E108)</f>
        <v>0.06369255566363863</v>
      </c>
      <c r="H108">
        <f>STDEV(C108:E108)</f>
        <v>0.09302953224554789</v>
      </c>
      <c r="I108">
        <f>(B108*B4+C108*C4+D108*D4+E108*E4+F108*F4)/SUM(B4:F4)</f>
        <v>0.008269389001303928</v>
      </c>
    </row>
    <row r="109" spans="1:9" ht="12.75">
      <c r="A109" t="s">
        <v>73</v>
      </c>
      <c r="B109">
        <f>B69*10000/B62</f>
        <v>0.004037204964307498</v>
      </c>
      <c r="C109">
        <f>C69*10000/C62</f>
        <v>-0.15000471318209044</v>
      </c>
      <c r="D109">
        <f>D69*10000/D62</f>
        <v>-0.015738371609595164</v>
      </c>
      <c r="E109">
        <f>E69*10000/E62</f>
        <v>-0.06366812411500047</v>
      </c>
      <c r="F109">
        <f>F69*10000/F62</f>
        <v>-0.011255791389967996</v>
      </c>
      <c r="G109">
        <f>AVERAGE(C109:E109)</f>
        <v>-0.07647040296889536</v>
      </c>
      <c r="H109">
        <f>STDEV(C109:E109)</f>
        <v>0.06804253359263716</v>
      </c>
      <c r="I109">
        <f>(B109*B4+C109*C4+D109*D4+E109*E4+F109*F4)/SUM(B4:F4)</f>
        <v>-0.05614233569062873</v>
      </c>
    </row>
    <row r="110" spans="1:11" ht="12.75">
      <c r="A110" t="s">
        <v>74</v>
      </c>
      <c r="B110">
        <f>B70*10000/B62</f>
        <v>-0.369316548441835</v>
      </c>
      <c r="C110">
        <f>C70*10000/C62</f>
        <v>-0.14348542620357913</v>
      </c>
      <c r="D110">
        <f>D70*10000/D62</f>
        <v>-0.08050863111611974</v>
      </c>
      <c r="E110">
        <f>E70*10000/E62</f>
        <v>-0.158218034330212</v>
      </c>
      <c r="F110">
        <f>F70*10000/F62</f>
        <v>-0.4498604978794145</v>
      </c>
      <c r="G110">
        <f>AVERAGE(C110:E110)</f>
        <v>-0.1274040305499703</v>
      </c>
      <c r="H110">
        <f>STDEV(C110:E110)</f>
        <v>0.04127525047287446</v>
      </c>
      <c r="I110">
        <f>(B110*B4+C110*C4+D110*D4+E110*E4+F110*F4)/SUM(B4:F4)</f>
        <v>-0.20545850641559127</v>
      </c>
      <c r="K110">
        <f>EXP(AVERAGE(K103:K107))</f>
        <v>0.01491473634062213</v>
      </c>
    </row>
    <row r="111" spans="1:9" ht="12.75">
      <c r="A111" t="s">
        <v>75</v>
      </c>
      <c r="B111">
        <f>B71*10000/B62</f>
        <v>-0.024136719748176563</v>
      </c>
      <c r="C111">
        <f>C71*10000/C62</f>
        <v>0.012736931574884798</v>
      </c>
      <c r="D111">
        <f>D71*10000/D62</f>
        <v>-0.025345849622914408</v>
      </c>
      <c r="E111">
        <f>E71*10000/E62</f>
        <v>-0.016571821547078928</v>
      </c>
      <c r="F111">
        <f>F71*10000/F62</f>
        <v>-0.043579324583221744</v>
      </c>
      <c r="G111">
        <f>AVERAGE(C111:E111)</f>
        <v>-0.009726913198369512</v>
      </c>
      <c r="H111">
        <f>STDEV(C111:E111)</f>
        <v>0.01994277146403017</v>
      </c>
      <c r="I111">
        <f>(B111*B4+C111*C4+D111*D4+E111*E4+F111*F4)/SUM(B4:F4)</f>
        <v>-0.01633218320128409</v>
      </c>
    </row>
    <row r="112" spans="1:9" ht="12.75">
      <c r="A112" t="s">
        <v>76</v>
      </c>
      <c r="B112">
        <f>B72*10000/B62</f>
        <v>-0.026481609818262582</v>
      </c>
      <c r="C112">
        <f>C72*10000/C62</f>
        <v>0.0006067129444542615</v>
      </c>
      <c r="D112">
        <f>D72*10000/D62</f>
        <v>-0.02681881075557166</v>
      </c>
      <c r="E112">
        <f>E72*10000/E62</f>
        <v>-0.030946714811041498</v>
      </c>
      <c r="F112">
        <f>F72*10000/F62</f>
        <v>-0.017664786903951298</v>
      </c>
      <c r="G112">
        <f>AVERAGE(C112:E112)</f>
        <v>-0.01905293754071963</v>
      </c>
      <c r="H112">
        <f>STDEV(C112:E112)</f>
        <v>0.017150402061531667</v>
      </c>
      <c r="I112">
        <f>(B112*B4+C112*C4+D112*D4+E112*E4+F112*F4)/SUM(B4:F4)</f>
        <v>-0.019936566513360895</v>
      </c>
    </row>
    <row r="113" spans="1:9" ht="12.75">
      <c r="A113" t="s">
        <v>77</v>
      </c>
      <c r="B113">
        <f>B73*10000/B62</f>
        <v>0.037989649948624506</v>
      </c>
      <c r="C113">
        <f>C73*10000/C62</f>
        <v>0.013557995442564856</v>
      </c>
      <c r="D113">
        <f>D73*10000/D62</f>
        <v>0.036498356478530045</v>
      </c>
      <c r="E113">
        <f>E73*10000/E62</f>
        <v>0.028532917424485677</v>
      </c>
      <c r="F113">
        <f>F73*10000/F62</f>
        <v>-0.006089156402884707</v>
      </c>
      <c r="G113">
        <f>AVERAGE(C113:E113)</f>
        <v>0.026196423115193528</v>
      </c>
      <c r="H113">
        <f>STDEV(C113:E113)</f>
        <v>0.011647293477805194</v>
      </c>
      <c r="I113">
        <f>(B113*B4+C113*C4+D113*D4+E113*E4+F113*F4)/SUM(B4:F4)</f>
        <v>0.023575228375665103</v>
      </c>
    </row>
    <row r="114" spans="1:11" ht="12.75">
      <c r="A114" t="s">
        <v>78</v>
      </c>
      <c r="B114">
        <f>B74*10000/B62</f>
        <v>-0.21767778763346807</v>
      </c>
      <c r="C114">
        <f>C74*10000/C62</f>
        <v>-0.20745351210791496</v>
      </c>
      <c r="D114">
        <f>D74*10000/D62</f>
        <v>-0.21235529007229081</v>
      </c>
      <c r="E114">
        <f>E74*10000/E62</f>
        <v>-0.2050320570355572</v>
      </c>
      <c r="F114">
        <f>F74*10000/F62</f>
        <v>-0.1451554501092587</v>
      </c>
      <c r="G114">
        <f>AVERAGE(C114:E114)</f>
        <v>-0.20828028640525434</v>
      </c>
      <c r="H114">
        <f>STDEV(C114:E114)</f>
        <v>0.003730965335088543</v>
      </c>
      <c r="I114">
        <f>(B114*B4+C114*C4+D114*D4+E114*E4+F114*F4)/SUM(B4:F4)</f>
        <v>-0.20118826238129503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-0.0010569928376680596</v>
      </c>
      <c r="C115">
        <f>C75*10000/C62</f>
        <v>7.627631970304407E-05</v>
      </c>
      <c r="D115">
        <f>D75*10000/D62</f>
        <v>0.0017035011344554247</v>
      </c>
      <c r="E115">
        <f>E75*10000/E62</f>
        <v>-0.0025989298163947047</v>
      </c>
      <c r="F115">
        <f>F75*10000/F62</f>
        <v>-0.004305633419581373</v>
      </c>
      <c r="G115">
        <f>AVERAGE(C115:E115)</f>
        <v>-0.0002730507874120786</v>
      </c>
      <c r="H115">
        <f>STDEV(C115:E115)</f>
        <v>0.002172383504939299</v>
      </c>
      <c r="I115">
        <f>(B115*B4+C115*C4+D115*D4+E115*E4+F115*F4)/SUM(B4:F4)</f>
        <v>-0.000925994634219762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17.89183466321595</v>
      </c>
      <c r="C122">
        <f>C82*10000/C62</f>
        <v>3.5781021495688665</v>
      </c>
      <c r="D122">
        <f>D82*10000/D62</f>
        <v>33.11258022237346</v>
      </c>
      <c r="E122">
        <f>E82*10000/E62</f>
        <v>-11.782090528574386</v>
      </c>
      <c r="F122">
        <f>F82*10000/F62</f>
        <v>-64.07422770882907</v>
      </c>
      <c r="G122">
        <f>AVERAGE(C122:E122)</f>
        <v>8.302863947789312</v>
      </c>
      <c r="H122">
        <f>STDEV(C122:E122)</f>
        <v>22.817217095790742</v>
      </c>
      <c r="I122">
        <f>(B122*B4+C122*C4+D122*D4+E122*E4+F122*F4)/SUM(B4:F4)</f>
        <v>-0.0025442012006562354</v>
      </c>
    </row>
    <row r="123" spans="1:9" ht="12.75">
      <c r="A123" t="s">
        <v>82</v>
      </c>
      <c r="B123">
        <f>B83*10000/B62</f>
        <v>2.737813812977146</v>
      </c>
      <c r="C123">
        <f>C83*10000/C62</f>
        <v>1.9754262830484162</v>
      </c>
      <c r="D123">
        <f>D83*10000/D62</f>
        <v>1.385434470179297</v>
      </c>
      <c r="E123">
        <f>E83*10000/E62</f>
        <v>1.5105041385609637</v>
      </c>
      <c r="F123">
        <f>F83*10000/F62</f>
        <v>4.507452520265077</v>
      </c>
      <c r="G123">
        <f>AVERAGE(C123:E123)</f>
        <v>1.623788297262892</v>
      </c>
      <c r="H123">
        <f>STDEV(C123:E123)</f>
        <v>0.3108819072779103</v>
      </c>
      <c r="I123">
        <f>(B123*B4+C123*C4+D123*D4+E123*E4+F123*F4)/SUM(B4:F4)</f>
        <v>2.1704277418135307</v>
      </c>
    </row>
    <row r="124" spans="1:9" ht="12.75">
      <c r="A124" t="s">
        <v>83</v>
      </c>
      <c r="B124">
        <f>B84*10000/B62</f>
        <v>0.14367275790211648</v>
      </c>
      <c r="C124">
        <f>C84*10000/C62</f>
        <v>2.274665544292482</v>
      </c>
      <c r="D124">
        <f>D84*10000/D62</f>
        <v>2.364404150178911</v>
      </c>
      <c r="E124">
        <f>E84*10000/E62</f>
        <v>1.1956527095831138</v>
      </c>
      <c r="F124">
        <f>F84*10000/F62</f>
        <v>-1.718889962127756</v>
      </c>
      <c r="G124">
        <f>AVERAGE(C124:E124)</f>
        <v>1.944907468018169</v>
      </c>
      <c r="H124">
        <f>STDEV(C124:E124)</f>
        <v>0.6504231500529402</v>
      </c>
      <c r="I124">
        <f>(B124*B4+C124*C4+D124*D4+E124*E4+F124*F4)/SUM(B4:F4)</f>
        <v>1.194759326704721</v>
      </c>
    </row>
    <row r="125" spans="1:9" ht="12.75">
      <c r="A125" t="s">
        <v>84</v>
      </c>
      <c r="B125">
        <f>B85*10000/B62</f>
        <v>0.6549011664266209</v>
      </c>
      <c r="C125">
        <f>C85*10000/C62</f>
        <v>0.7804292395205326</v>
      </c>
      <c r="D125">
        <f>D85*10000/D62</f>
        <v>0.41095745556002133</v>
      </c>
      <c r="E125">
        <f>E85*10000/E62</f>
        <v>0.10889716087833168</v>
      </c>
      <c r="F125">
        <f>F85*10000/F62</f>
        <v>-1.3745835096773245</v>
      </c>
      <c r="G125">
        <f>AVERAGE(C125:E125)</f>
        <v>0.43342795198629513</v>
      </c>
      <c r="H125">
        <f>STDEV(C125:E125)</f>
        <v>0.3363294895911021</v>
      </c>
      <c r="I125">
        <f>(B125*B4+C125*C4+D125*D4+E125*E4+F125*F4)/SUM(B4:F4)</f>
        <v>0.2234614974212256</v>
      </c>
    </row>
    <row r="126" spans="1:9" ht="12.75">
      <c r="A126" t="s">
        <v>85</v>
      </c>
      <c r="B126">
        <f>B86*10000/B62</f>
        <v>0.8456433145740999</v>
      </c>
      <c r="C126">
        <f>C86*10000/C62</f>
        <v>0.5797048432243309</v>
      </c>
      <c r="D126">
        <f>D86*10000/D62</f>
        <v>0.486888135680973</v>
      </c>
      <c r="E126">
        <f>E86*10000/E62</f>
        <v>0.22671531899405084</v>
      </c>
      <c r="F126">
        <f>F86*10000/F62</f>
        <v>1.5520256772903598</v>
      </c>
      <c r="G126">
        <f>AVERAGE(C126:E126)</f>
        <v>0.43110276596645153</v>
      </c>
      <c r="H126">
        <f>STDEV(C126:E126)</f>
        <v>0.18298744945957185</v>
      </c>
      <c r="I126">
        <f>(B126*B4+C126*C4+D126*D4+E126*E4+F126*F4)/SUM(B4:F4)</f>
        <v>0.6409029266581368</v>
      </c>
    </row>
    <row r="127" spans="1:9" ht="12.75">
      <c r="A127" t="s">
        <v>86</v>
      </c>
      <c r="B127">
        <f>B87*10000/B62</f>
        <v>0.1578378984692205</v>
      </c>
      <c r="C127">
        <f>C87*10000/C62</f>
        <v>0.16186793304117283</v>
      </c>
      <c r="D127">
        <f>D87*10000/D62</f>
        <v>0.2022440582090293</v>
      </c>
      <c r="E127">
        <f>E87*10000/E62</f>
        <v>0.2022745990306615</v>
      </c>
      <c r="F127">
        <f>F87*10000/F62</f>
        <v>0.7581935171346085</v>
      </c>
      <c r="G127">
        <f>AVERAGE(C127:E127)</f>
        <v>0.18879553009362118</v>
      </c>
      <c r="H127">
        <f>STDEV(C127:E127)</f>
        <v>0.023319988109982474</v>
      </c>
      <c r="I127">
        <f>(B127*B4+C127*C4+D127*D4+E127*E4+F127*F4)/SUM(B4:F4)</f>
        <v>0.2605207228331759</v>
      </c>
    </row>
    <row r="128" spans="1:9" ht="12.75">
      <c r="A128" t="s">
        <v>87</v>
      </c>
      <c r="B128">
        <f>B88*10000/B62</f>
        <v>0.21108619371376158</v>
      </c>
      <c r="C128">
        <f>C88*10000/C62</f>
        <v>0.503025409616112</v>
      </c>
      <c r="D128">
        <f>D88*10000/D62</f>
        <v>0.3794275539931879</v>
      </c>
      <c r="E128">
        <f>E88*10000/E62</f>
        <v>0.294216077801017</v>
      </c>
      <c r="F128">
        <f>F88*10000/F62</f>
        <v>-0.08918296979245151</v>
      </c>
      <c r="G128">
        <f>AVERAGE(C128:E128)</f>
        <v>0.392223013803439</v>
      </c>
      <c r="H128">
        <f>STDEV(C128:E128)</f>
        <v>0.10499108108350629</v>
      </c>
      <c r="I128">
        <f>(B128*B4+C128*C4+D128*D4+E128*E4+F128*F4)/SUM(B4:F4)</f>
        <v>0.3016816759481872</v>
      </c>
    </row>
    <row r="129" spans="1:9" ht="12.75">
      <c r="A129" t="s">
        <v>88</v>
      </c>
      <c r="B129">
        <f>B89*10000/B62</f>
        <v>0.057357103260055664</v>
      </c>
      <c r="C129">
        <f>C89*10000/C62</f>
        <v>0.04651570669260525</v>
      </c>
      <c r="D129">
        <f>D89*10000/D62</f>
        <v>0.04953892238929126</v>
      </c>
      <c r="E129">
        <f>E89*10000/E62</f>
        <v>-0.09022786873881926</v>
      </c>
      <c r="F129">
        <f>F89*10000/F62</f>
        <v>0.006063458173017976</v>
      </c>
      <c r="G129">
        <f>AVERAGE(C129:E129)</f>
        <v>0.0019422534476924158</v>
      </c>
      <c r="H129">
        <f>STDEV(C129:E129)</f>
        <v>0.07983597889544877</v>
      </c>
      <c r="I129">
        <f>(B129*B4+C129*C4+D129*D4+E129*E4+F129*F4)/SUM(B4:F4)</f>
        <v>0.01048448767765903</v>
      </c>
    </row>
    <row r="130" spans="1:9" ht="12.75">
      <c r="A130" t="s">
        <v>89</v>
      </c>
      <c r="B130">
        <f>B90*10000/B62</f>
        <v>0.15155938775794622</v>
      </c>
      <c r="C130">
        <f>C90*10000/C62</f>
        <v>0.054765842152039244</v>
      </c>
      <c r="D130">
        <f>D90*10000/D62</f>
        <v>0.10789325423575206</v>
      </c>
      <c r="E130">
        <f>E90*10000/E62</f>
        <v>0.008179378147882676</v>
      </c>
      <c r="F130">
        <f>F90*10000/F62</f>
        <v>0.13951524437832025</v>
      </c>
      <c r="G130">
        <f>AVERAGE(C130:E130)</f>
        <v>0.05694615817855799</v>
      </c>
      <c r="H130">
        <f>STDEV(C130:E130)</f>
        <v>0.04989268087203137</v>
      </c>
      <c r="I130">
        <f>(B130*B4+C130*C4+D130*D4+E130*E4+F130*F4)/SUM(B4:F4)</f>
        <v>0.08163719267833026</v>
      </c>
    </row>
    <row r="131" spans="1:9" ht="12.75">
      <c r="A131" t="s">
        <v>90</v>
      </c>
      <c r="B131">
        <f>B91*10000/B62</f>
        <v>0.001090882848997454</v>
      </c>
      <c r="C131">
        <f>C91*10000/C62</f>
        <v>0.004461851529764683</v>
      </c>
      <c r="D131">
        <f>D91*10000/D62</f>
        <v>0.01353843526325108</v>
      </c>
      <c r="E131">
        <f>E91*10000/E62</f>
        <v>0.0025908532612995507</v>
      </c>
      <c r="F131">
        <f>F91*10000/F62</f>
        <v>0.10108574774022416</v>
      </c>
      <c r="G131">
        <f>AVERAGE(C131:E131)</f>
        <v>0.006863713351438438</v>
      </c>
      <c r="H131">
        <f>STDEV(C131:E131)</f>
        <v>0.005855688950087235</v>
      </c>
      <c r="I131">
        <f>(B131*B4+C131*C4+D131*D4+E131*E4+F131*F4)/SUM(B4:F4)</f>
        <v>0.018638337926483662</v>
      </c>
    </row>
    <row r="132" spans="1:9" ht="12.75">
      <c r="A132" t="s">
        <v>91</v>
      </c>
      <c r="B132">
        <f>B92*10000/B62</f>
        <v>0.016236381367078244</v>
      </c>
      <c r="C132">
        <f>C92*10000/C62</f>
        <v>0.09313504015864228</v>
      </c>
      <c r="D132">
        <f>D92*10000/D62</f>
        <v>0.047717438799025104</v>
      </c>
      <c r="E132">
        <f>E92*10000/E62</f>
        <v>0.047954205815131976</v>
      </c>
      <c r="F132">
        <f>F92*10000/F62</f>
        <v>0.012831951341598771</v>
      </c>
      <c r="G132">
        <f>AVERAGE(C132:E132)</f>
        <v>0.06293556159093312</v>
      </c>
      <c r="H132">
        <f>STDEV(C132:E132)</f>
        <v>0.026153783549921074</v>
      </c>
      <c r="I132">
        <f>(B132*B4+C132*C4+D132*D4+E132*E4+F132*F4)/SUM(B4:F4)</f>
        <v>0.04949809058005432</v>
      </c>
    </row>
    <row r="133" spans="1:9" ht="12.75">
      <c r="A133" t="s">
        <v>92</v>
      </c>
      <c r="B133">
        <f>B93*10000/B62</f>
        <v>0.0815623219266906</v>
      </c>
      <c r="C133">
        <f>C93*10000/C62</f>
        <v>0.08490953601277829</v>
      </c>
      <c r="D133">
        <f>D93*10000/D62</f>
        <v>0.10340491848317464</v>
      </c>
      <c r="E133">
        <f>E93*10000/E62</f>
        <v>0.09641196104659465</v>
      </c>
      <c r="F133">
        <f>F93*10000/F62</f>
        <v>0.0800895037345566</v>
      </c>
      <c r="G133">
        <f>AVERAGE(C133:E133)</f>
        <v>0.0949088051808492</v>
      </c>
      <c r="H133">
        <f>STDEV(C133:E133)</f>
        <v>0.009338865099630944</v>
      </c>
      <c r="I133">
        <f>(B133*B4+C133*C4+D133*D4+E133*E4+F133*F4)/SUM(B4:F4)</f>
        <v>0.09099869099819317</v>
      </c>
    </row>
    <row r="134" spans="1:9" ht="12.75">
      <c r="A134" t="s">
        <v>93</v>
      </c>
      <c r="B134">
        <f>B94*10000/B62</f>
        <v>0.01347536520917801</v>
      </c>
      <c r="C134">
        <f>C94*10000/C62</f>
        <v>0.006354527425986569</v>
      </c>
      <c r="D134">
        <f>D94*10000/D62</f>
        <v>0.006801267574440772</v>
      </c>
      <c r="E134">
        <f>E94*10000/E62</f>
        <v>0.0058948590949011</v>
      </c>
      <c r="F134">
        <f>F94*10000/F62</f>
        <v>-0.03648570689673</v>
      </c>
      <c r="G134">
        <f>AVERAGE(C134:E134)</f>
        <v>0.006350218031776146</v>
      </c>
      <c r="H134">
        <f>STDEV(C134:E134)</f>
        <v>0.0004532196058250355</v>
      </c>
      <c r="I134">
        <f>(B134*B4+C134*C4+D134*D4+E134*E4+F134*F4)/SUM(B4:F4)</f>
        <v>0.0016458868856720236</v>
      </c>
    </row>
    <row r="135" spans="1:9" ht="12.75">
      <c r="A135" t="s">
        <v>94</v>
      </c>
      <c r="B135">
        <f>B95*10000/B62</f>
        <v>0.0003706419976765582</v>
      </c>
      <c r="C135">
        <f>C95*10000/C62</f>
        <v>-0.0028139945619911773</v>
      </c>
      <c r="D135">
        <f>D95*10000/D62</f>
        <v>0.00011169704324701765</v>
      </c>
      <c r="E135">
        <f>E95*10000/E62</f>
        <v>-0.003336940900126006</v>
      </c>
      <c r="F135">
        <f>F95*10000/F62</f>
        <v>0.00358446469918836</v>
      </c>
      <c r="G135">
        <f>AVERAGE(C135:E135)</f>
        <v>-0.002013079472956722</v>
      </c>
      <c r="H135">
        <f>STDEV(C135:E135)</f>
        <v>0.0018585948054915926</v>
      </c>
      <c r="I135">
        <f>(B135*B4+C135*C4+D135*D4+E135*E4+F135*F4)/SUM(B4:F4)</f>
        <v>-0.0009204934721011853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2005-09-26T09:34:56Z</cp:lastPrinted>
  <dcterms:created xsi:type="dcterms:W3CDTF">2005-09-26T09:34:56Z</dcterms:created>
  <dcterms:modified xsi:type="dcterms:W3CDTF">2005-12-14T12:34:40Z</dcterms:modified>
  <cp:category/>
  <cp:version/>
  <cp:contentType/>
  <cp:contentStatus/>
</cp:coreProperties>
</file>