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<sst xmlns="http://schemas.openxmlformats.org/spreadsheetml/2006/main" count="204" uniqueCount="98">
  <si>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26/09/2005       07:31:34</t>
  </si>
  <si>
    <t>LISSNER</t>
  </si>
  <si>
    <t>HCMQAP686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</si>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</sst>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926897"/>
        <c:axId val="17342074"/>
      </c:lineChart>
      <c:catAx>
        <c:axId val="19268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342074"/>
        <c:crosses val="autoZero"/>
        <c:auto val="1"/>
        <c:lblOffset val="100"/>
        <c:noMultiLvlLbl val="0"/>
      </c:catAx>
      <c:valAx>
        <c:axId val="17342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2689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-0.002255</v>
      </c>
      <c r="C4" s="12">
        <v>-0.00376</v>
      </c>
      <c r="D4" s="12">
        <v>-0.003759</v>
      </c>
      <c r="E4" s="12">
        <v>-0.003758</v>
      </c>
      <c r="F4" s="24">
        <v>-0.002087</v>
      </c>
      <c r="G4" s="34">
        <v>-0.011713</v>
      </c>
    </row>
    <row r="5" spans="1:7" ht="12.75" thickBot="1">
      <c r="A5" s="44" t="s">
        <v>13</v>
      </c>
      <c r="B5" s="45">
        <v>1.722973</v>
      </c>
      <c r="C5" s="46">
        <v>-0.141702</v>
      </c>
      <c r="D5" s="46">
        <v>-0.760621</v>
      </c>
      <c r="E5" s="46">
        <v>0.410333</v>
      </c>
      <c r="F5" s="47">
        <v>-0.985311</v>
      </c>
      <c r="G5" s="48">
        <v>5.196642</v>
      </c>
    </row>
    <row r="6" spans="1:7" ht="12.75" thickTop="1">
      <c r="A6" s="6" t="s">
        <v>14</v>
      </c>
      <c r="B6" s="39">
        <v>-37.23056</v>
      </c>
      <c r="C6" s="40">
        <v>47.12832</v>
      </c>
      <c r="D6" s="40">
        <v>2.498503</v>
      </c>
      <c r="E6" s="40">
        <v>87.44064</v>
      </c>
      <c r="F6" s="41">
        <v>-206.6033</v>
      </c>
      <c r="G6" s="42">
        <v>0.001330618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1.817266</v>
      </c>
      <c r="C8" s="13">
        <v>-1.723038</v>
      </c>
      <c r="D8" s="13">
        <v>-1.348198</v>
      </c>
      <c r="E8" s="13">
        <v>0.5271395</v>
      </c>
      <c r="F8" s="25">
        <v>-5.046237</v>
      </c>
      <c r="G8" s="35">
        <v>-1.024276</v>
      </c>
    </row>
    <row r="9" spans="1:7" ht="12">
      <c r="A9" s="20" t="s">
        <v>17</v>
      </c>
      <c r="B9" s="29">
        <v>0.1883442</v>
      </c>
      <c r="C9" s="13">
        <v>0.7393126</v>
      </c>
      <c r="D9" s="13">
        <v>0.7116526</v>
      </c>
      <c r="E9" s="13">
        <v>0.236286</v>
      </c>
      <c r="F9" s="25">
        <v>-0.6943077</v>
      </c>
      <c r="G9" s="35">
        <v>0.3404832</v>
      </c>
    </row>
    <row r="10" spans="1:7" ht="12">
      <c r="A10" s="20" t="s">
        <v>18</v>
      </c>
      <c r="B10" s="29">
        <v>-0.6227044</v>
      </c>
      <c r="C10" s="13">
        <v>-0.3316061</v>
      </c>
      <c r="D10" s="13">
        <v>-0.6518602</v>
      </c>
      <c r="E10" s="13">
        <v>-0.640439</v>
      </c>
      <c r="F10" s="25">
        <v>-1.890485</v>
      </c>
      <c r="G10" s="35">
        <v>-0.7333363</v>
      </c>
    </row>
    <row r="11" spans="1:7" ht="12">
      <c r="A11" s="21" t="s">
        <v>19</v>
      </c>
      <c r="B11" s="31">
        <v>2.402929</v>
      </c>
      <c r="C11" s="15">
        <v>1.069597</v>
      </c>
      <c r="D11" s="15">
        <v>1.411721</v>
      </c>
      <c r="E11" s="15">
        <v>1.071943</v>
      </c>
      <c r="F11" s="27">
        <v>12.23372</v>
      </c>
      <c r="G11" s="37">
        <v>2.836872</v>
      </c>
    </row>
    <row r="12" spans="1:7" ht="12">
      <c r="A12" s="20" t="s">
        <v>20</v>
      </c>
      <c r="B12" s="29">
        <v>-0.07033483</v>
      </c>
      <c r="C12" s="13">
        <v>-0.1344575</v>
      </c>
      <c r="D12" s="13">
        <v>-0.3152514</v>
      </c>
      <c r="E12" s="13">
        <v>-0.1682602</v>
      </c>
      <c r="F12" s="25">
        <v>-0.7248053</v>
      </c>
      <c r="G12" s="35">
        <v>-0.2557307</v>
      </c>
    </row>
    <row r="13" spans="1:7" ht="12">
      <c r="A13" s="20" t="s">
        <v>21</v>
      </c>
      <c r="B13" s="29">
        <v>0.1906902</v>
      </c>
      <c r="C13" s="13">
        <v>0.07229712</v>
      </c>
      <c r="D13" s="13">
        <v>-0.04746567</v>
      </c>
      <c r="E13" s="13">
        <v>-0.04362036</v>
      </c>
      <c r="F13" s="25">
        <v>0.05072013</v>
      </c>
      <c r="G13" s="35">
        <v>0.02979412</v>
      </c>
    </row>
    <row r="14" spans="1:7" ht="12">
      <c r="A14" s="20" t="s">
        <v>22</v>
      </c>
      <c r="B14" s="29">
        <v>-0.04882628</v>
      </c>
      <c r="C14" s="13">
        <v>0.04041502</v>
      </c>
      <c r="D14" s="13">
        <v>-0.03981978</v>
      </c>
      <c r="E14" s="13">
        <v>-0.02261657</v>
      </c>
      <c r="F14" s="25">
        <v>0.09090374</v>
      </c>
      <c r="G14" s="35">
        <v>-0.0001999423</v>
      </c>
    </row>
    <row r="15" spans="1:7" ht="12">
      <c r="A15" s="21" t="s">
        <v>23</v>
      </c>
      <c r="B15" s="31">
        <v>-0.4015838</v>
      </c>
      <c r="C15" s="15">
        <v>-0.1660093</v>
      </c>
      <c r="D15" s="15">
        <v>-0.1358731</v>
      </c>
      <c r="E15" s="15">
        <v>-0.201377</v>
      </c>
      <c r="F15" s="27">
        <v>-0.4270102</v>
      </c>
      <c r="G15" s="37">
        <v>-0.2361597</v>
      </c>
    </row>
    <row r="16" spans="1:7" ht="12">
      <c r="A16" s="20" t="s">
        <v>24</v>
      </c>
      <c r="B16" s="29">
        <v>-0.02082533</v>
      </c>
      <c r="C16" s="13">
        <v>-0.05532626</v>
      </c>
      <c r="D16" s="13">
        <v>-0.02895376</v>
      </c>
      <c r="E16" s="13">
        <v>-0.05446737</v>
      </c>
      <c r="F16" s="25">
        <v>-0.05179529</v>
      </c>
      <c r="G16" s="35">
        <v>-0.04331906</v>
      </c>
    </row>
    <row r="17" spans="1:7" ht="12">
      <c r="A17" s="20" t="s">
        <v>25</v>
      </c>
      <c r="B17" s="29">
        <v>-0.02559006</v>
      </c>
      <c r="C17" s="13">
        <v>-0.0123414</v>
      </c>
      <c r="D17" s="13">
        <v>-0.01182033</v>
      </c>
      <c r="E17" s="13">
        <v>-0.0120102</v>
      </c>
      <c r="F17" s="25">
        <v>-0.02204317</v>
      </c>
      <c r="G17" s="35">
        <v>-0.01534577</v>
      </c>
    </row>
    <row r="18" spans="1:7" ht="12">
      <c r="A18" s="20" t="s">
        <v>26</v>
      </c>
      <c r="B18" s="29">
        <v>0.03544791</v>
      </c>
      <c r="C18" s="13">
        <v>0.01945182</v>
      </c>
      <c r="D18" s="13">
        <v>0.0381027</v>
      </c>
      <c r="E18" s="13">
        <v>0.01595158</v>
      </c>
      <c r="F18" s="25">
        <v>0.04407193</v>
      </c>
      <c r="G18" s="35">
        <v>0.02869639</v>
      </c>
    </row>
    <row r="19" spans="1:7" ht="12">
      <c r="A19" s="21" t="s">
        <v>27</v>
      </c>
      <c r="B19" s="31">
        <v>-0.2190653</v>
      </c>
      <c r="C19" s="15">
        <v>-0.1948571</v>
      </c>
      <c r="D19" s="15">
        <v>-0.1966293</v>
      </c>
      <c r="E19" s="15">
        <v>-0.1964185</v>
      </c>
      <c r="F19" s="27">
        <v>-0.1470734</v>
      </c>
      <c r="G19" s="37">
        <v>-0.1927694</v>
      </c>
    </row>
    <row r="20" spans="1:7" ht="12.75" thickBot="1">
      <c r="A20" s="44" t="s">
        <v>28</v>
      </c>
      <c r="B20" s="45">
        <v>-0.001166648</v>
      </c>
      <c r="C20" s="46">
        <v>-0.006472957</v>
      </c>
      <c r="D20" s="46">
        <v>-0.001961408</v>
      </c>
      <c r="E20" s="46">
        <v>0.002585418</v>
      </c>
      <c r="F20" s="47">
        <v>0.002316157</v>
      </c>
      <c r="G20" s="48">
        <v>-0.001266822</v>
      </c>
    </row>
    <row r="21" spans="1:7" ht="12.75" thickTop="1">
      <c r="A21" s="6" t="s">
        <v>29</v>
      </c>
      <c r="B21" s="39">
        <v>-40.1844</v>
      </c>
      <c r="C21" s="40">
        <v>26.21501</v>
      </c>
      <c r="D21" s="40">
        <v>-13.21403</v>
      </c>
      <c r="E21" s="40">
        <v>2.842186</v>
      </c>
      <c r="F21" s="41">
        <v>14.89967</v>
      </c>
      <c r="G21" s="43">
        <v>0.002428233</v>
      </c>
    </row>
    <row r="22" spans="1:7" ht="12">
      <c r="A22" s="20" t="s">
        <v>30</v>
      </c>
      <c r="B22" s="29">
        <v>34.4596</v>
      </c>
      <c r="C22" s="13">
        <v>-2.834049</v>
      </c>
      <c r="D22" s="13">
        <v>-15.21243</v>
      </c>
      <c r="E22" s="13">
        <v>8.20667</v>
      </c>
      <c r="F22" s="25">
        <v>-19.70624</v>
      </c>
      <c r="G22" s="36">
        <v>0</v>
      </c>
    </row>
    <row r="23" spans="1:7" ht="12">
      <c r="A23" s="20" t="s">
        <v>31</v>
      </c>
      <c r="B23" s="29">
        <v>1.166773</v>
      </c>
      <c r="C23" s="13">
        <v>1.197249</v>
      </c>
      <c r="D23" s="13">
        <v>0.7401638</v>
      </c>
      <c r="E23" s="13">
        <v>1.109283</v>
      </c>
      <c r="F23" s="25">
        <v>3.83535</v>
      </c>
      <c r="G23" s="35">
        <v>1.414203</v>
      </c>
    </row>
    <row r="24" spans="1:7" ht="12">
      <c r="A24" s="20" t="s">
        <v>32</v>
      </c>
      <c r="B24" s="29">
        <v>2.231795</v>
      </c>
      <c r="C24" s="13">
        <v>-1.194048</v>
      </c>
      <c r="D24" s="13">
        <v>-2.123827</v>
      </c>
      <c r="E24" s="13">
        <v>2.666855</v>
      </c>
      <c r="F24" s="25">
        <v>3.588092</v>
      </c>
      <c r="G24" s="35">
        <v>0.644918</v>
      </c>
    </row>
    <row r="25" spans="1:7" ht="12">
      <c r="A25" s="20" t="s">
        <v>33</v>
      </c>
      <c r="B25" s="29">
        <v>-0.1218349</v>
      </c>
      <c r="C25" s="13">
        <v>0.1596913</v>
      </c>
      <c r="D25" s="13">
        <v>0.474215</v>
      </c>
      <c r="E25" s="13">
        <v>0.8250471</v>
      </c>
      <c r="F25" s="25">
        <v>-1.576749</v>
      </c>
      <c r="G25" s="35">
        <v>0.1227932</v>
      </c>
    </row>
    <row r="26" spans="1:7" ht="12">
      <c r="A26" s="21" t="s">
        <v>34</v>
      </c>
      <c r="B26" s="31">
        <v>0.2568557</v>
      </c>
      <c r="C26" s="15">
        <v>-0.6030608</v>
      </c>
      <c r="D26" s="15">
        <v>-0.5024885</v>
      </c>
      <c r="E26" s="15">
        <v>0.04356956</v>
      </c>
      <c r="F26" s="27">
        <v>1.543724</v>
      </c>
      <c r="G26" s="37">
        <v>-0.01220194</v>
      </c>
    </row>
    <row r="27" spans="1:7" ht="12">
      <c r="A27" s="20" t="s">
        <v>35</v>
      </c>
      <c r="B27" s="29">
        <v>-0.1307936</v>
      </c>
      <c r="C27" s="13">
        <v>0.122593</v>
      </c>
      <c r="D27" s="13">
        <v>0.1481892</v>
      </c>
      <c r="E27" s="13">
        <v>0.0244246</v>
      </c>
      <c r="F27" s="25">
        <v>-0.1235852</v>
      </c>
      <c r="G27" s="35">
        <v>0.03564569</v>
      </c>
    </row>
    <row r="28" spans="1:7" ht="12">
      <c r="A28" s="20" t="s">
        <v>36</v>
      </c>
      <c r="B28" s="29">
        <v>0.4308951</v>
      </c>
      <c r="C28" s="13">
        <v>-0.1292393</v>
      </c>
      <c r="D28" s="13">
        <v>-0.6706949</v>
      </c>
      <c r="E28" s="13">
        <v>0.1646786</v>
      </c>
      <c r="F28" s="25">
        <v>0.2830761</v>
      </c>
      <c r="G28" s="35">
        <v>-0.05284654</v>
      </c>
    </row>
    <row r="29" spans="1:7" ht="12">
      <c r="A29" s="20" t="s">
        <v>37</v>
      </c>
      <c r="B29" s="29">
        <v>0.002966087</v>
      </c>
      <c r="C29" s="13">
        <v>-0.009094798</v>
      </c>
      <c r="D29" s="13">
        <v>0.03702271</v>
      </c>
      <c r="E29" s="13">
        <v>0.02826662</v>
      </c>
      <c r="F29" s="25">
        <v>-0.2257464</v>
      </c>
      <c r="G29" s="35">
        <v>-0.01621555</v>
      </c>
    </row>
    <row r="30" spans="1:7" ht="12">
      <c r="A30" s="21" t="s">
        <v>38</v>
      </c>
      <c r="B30" s="31">
        <v>0.1027932</v>
      </c>
      <c r="C30" s="15">
        <v>0.07824455</v>
      </c>
      <c r="D30" s="15">
        <v>-0.01101392</v>
      </c>
      <c r="E30" s="15">
        <v>0.001581748</v>
      </c>
      <c r="F30" s="27">
        <v>0.1764281</v>
      </c>
      <c r="G30" s="37">
        <v>0.05497816</v>
      </c>
    </row>
    <row r="31" spans="1:7" ht="12">
      <c r="A31" s="20" t="s">
        <v>39</v>
      </c>
      <c r="B31" s="29">
        <v>-0.04224117</v>
      </c>
      <c r="C31" s="13">
        <v>-0.01295365</v>
      </c>
      <c r="D31" s="13">
        <v>0.004267948</v>
      </c>
      <c r="E31" s="13">
        <v>-0.02791832</v>
      </c>
      <c r="F31" s="25">
        <v>-0.03837652</v>
      </c>
      <c r="G31" s="35">
        <v>-0.02003666</v>
      </c>
    </row>
    <row r="32" spans="1:7" ht="12">
      <c r="A32" s="20" t="s">
        <v>40</v>
      </c>
      <c r="B32" s="29">
        <v>0.05562927</v>
      </c>
      <c r="C32" s="13">
        <v>0.006969967</v>
      </c>
      <c r="D32" s="13">
        <v>-0.06307181</v>
      </c>
      <c r="E32" s="13">
        <v>0.0178473</v>
      </c>
      <c r="F32" s="25">
        <v>0.03427404</v>
      </c>
      <c r="G32" s="35">
        <v>0.003405334</v>
      </c>
    </row>
    <row r="33" spans="1:7" ht="12">
      <c r="A33" s="20" t="s">
        <v>41</v>
      </c>
      <c r="B33" s="29">
        <v>0.09568542</v>
      </c>
      <c r="C33" s="13">
        <v>0.07413128</v>
      </c>
      <c r="D33" s="13">
        <v>0.08689018</v>
      </c>
      <c r="E33" s="13">
        <v>0.07717332</v>
      </c>
      <c r="F33" s="25">
        <v>0.05985625</v>
      </c>
      <c r="G33" s="35">
        <v>0.07913896</v>
      </c>
    </row>
    <row r="34" spans="1:7" ht="12">
      <c r="A34" s="21" t="s">
        <v>42</v>
      </c>
      <c r="B34" s="31">
        <v>0.00530389</v>
      </c>
      <c r="C34" s="15">
        <v>0.007430127</v>
      </c>
      <c r="D34" s="15">
        <v>-0.001437741</v>
      </c>
      <c r="E34" s="15">
        <v>0.002947226</v>
      </c>
      <c r="F34" s="27">
        <v>-0.02775643</v>
      </c>
      <c r="G34" s="37">
        <v>-0.0007952158</v>
      </c>
    </row>
    <row r="35" spans="1:7" ht="12.75" thickBot="1">
      <c r="A35" s="22" t="s">
        <v>43</v>
      </c>
      <c r="B35" s="32">
        <v>-0.003210939</v>
      </c>
      <c r="C35" s="16">
        <v>-0.004197061</v>
      </c>
      <c r="D35" s="16">
        <v>-0.0009261759</v>
      </c>
      <c r="E35" s="16">
        <v>0.000130616</v>
      </c>
      <c r="F35" s="28">
        <v>-0.003047631</v>
      </c>
      <c r="G35" s="38">
        <v>-0.002072577</v>
      </c>
    </row>
    <row r="36" spans="1:7" ht="12">
      <c r="A36" s="4" t="s">
        <v>44</v>
      </c>
      <c r="B36" s="3">
        <v>20.99609</v>
      </c>
      <c r="C36" s="3">
        <v>20.98999</v>
      </c>
      <c r="D36" s="3">
        <v>20.99609</v>
      </c>
      <c r="E36" s="3">
        <v>20.99304</v>
      </c>
      <c r="F36" s="3">
        <v>20.99915</v>
      </c>
      <c r="G36" s="3"/>
    </row>
    <row r="37" spans="1:6" ht="12">
      <c r="A37" s="4" t="s">
        <v>45</v>
      </c>
      <c r="B37" s="2">
        <v>0.2995809</v>
      </c>
      <c r="C37" s="2">
        <v>0.2375285</v>
      </c>
      <c r="D37" s="2">
        <v>0.209554</v>
      </c>
      <c r="E37" s="2">
        <v>0.201416</v>
      </c>
      <c r="F37" s="2">
        <v>0.1856486</v>
      </c>
    </row>
    <row r="38" spans="1:7" ht="12">
      <c r="A38" s="4" t="s">
        <v>53</v>
      </c>
      <c r="B38" s="2">
        <v>6.35266E-05</v>
      </c>
      <c r="C38" s="2">
        <v>-8.010551E-05</v>
      </c>
      <c r="D38" s="2">
        <v>0</v>
      </c>
      <c r="E38" s="2">
        <v>-0.0001486529</v>
      </c>
      <c r="F38" s="2">
        <v>0.0003512742</v>
      </c>
      <c r="G38" s="2">
        <v>0.000222339</v>
      </c>
    </row>
    <row r="39" spans="1:7" ht="12.75" thickBot="1">
      <c r="A39" s="4" t="s">
        <v>54</v>
      </c>
      <c r="B39" s="2">
        <v>6.809456E-05</v>
      </c>
      <c r="C39" s="2">
        <v>-4.458822E-05</v>
      </c>
      <c r="D39" s="2">
        <v>2.245734E-05</v>
      </c>
      <c r="E39" s="2">
        <v>0</v>
      </c>
      <c r="F39" s="2">
        <v>-2.463721E-05</v>
      </c>
      <c r="G39" s="2">
        <v>0.0007586118</v>
      </c>
    </row>
    <row r="40" spans="2:7" ht="12.75" thickBot="1">
      <c r="B40" s="7" t="s">
        <v>46</v>
      </c>
      <c r="C40" s="18">
        <v>-0.003759</v>
      </c>
      <c r="D40" s="17" t="s">
        <v>47</v>
      </c>
      <c r="E40" s="18">
        <v>3.116024</v>
      </c>
      <c r="F40" s="17" t="s">
        <v>48</v>
      </c>
      <c r="G40" s="8">
        <v>55.089781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0.002255</v>
      </c>
      <c r="C4">
        <v>0.00376</v>
      </c>
      <c r="D4">
        <v>0.003759</v>
      </c>
      <c r="E4">
        <v>0.003758</v>
      </c>
      <c r="F4">
        <v>0.002087</v>
      </c>
      <c r="G4">
        <v>0.011713</v>
      </c>
    </row>
    <row r="5" spans="1:7" ht="12.75">
      <c r="A5" t="s">
        <v>13</v>
      </c>
      <c r="B5">
        <v>1.722973</v>
      </c>
      <c r="C5">
        <v>-0.141702</v>
      </c>
      <c r="D5">
        <v>-0.760621</v>
      </c>
      <c r="E5">
        <v>0.410333</v>
      </c>
      <c r="F5">
        <v>-0.985311</v>
      </c>
      <c r="G5">
        <v>5.196642</v>
      </c>
    </row>
    <row r="6" spans="1:7" ht="12.75">
      <c r="A6" t="s">
        <v>14</v>
      </c>
      <c r="B6" s="49">
        <v>-37.23056</v>
      </c>
      <c r="C6" s="49">
        <v>47.12832</v>
      </c>
      <c r="D6" s="49">
        <v>2.498503</v>
      </c>
      <c r="E6" s="49">
        <v>87.44064</v>
      </c>
      <c r="F6" s="49">
        <v>-206.6033</v>
      </c>
      <c r="G6" s="49">
        <v>0.001330618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1.817266</v>
      </c>
      <c r="C8" s="49">
        <v>-1.723038</v>
      </c>
      <c r="D8" s="49">
        <v>-1.348198</v>
      </c>
      <c r="E8" s="49">
        <v>0.5271395</v>
      </c>
      <c r="F8" s="49">
        <v>-5.046237</v>
      </c>
      <c r="G8" s="49">
        <v>-1.024276</v>
      </c>
    </row>
    <row r="9" spans="1:7" ht="12.75">
      <c r="A9" t="s">
        <v>17</v>
      </c>
      <c r="B9" s="49">
        <v>0.1883442</v>
      </c>
      <c r="C9" s="49">
        <v>0.7393126</v>
      </c>
      <c r="D9" s="49">
        <v>0.7116526</v>
      </c>
      <c r="E9" s="49">
        <v>0.236286</v>
      </c>
      <c r="F9" s="49">
        <v>-0.6943077</v>
      </c>
      <c r="G9" s="49">
        <v>0.3404832</v>
      </c>
    </row>
    <row r="10" spans="1:7" ht="12.75">
      <c r="A10" t="s">
        <v>18</v>
      </c>
      <c r="B10" s="49">
        <v>-0.6227044</v>
      </c>
      <c r="C10" s="49">
        <v>-0.3316061</v>
      </c>
      <c r="D10" s="49">
        <v>-0.6518602</v>
      </c>
      <c r="E10" s="49">
        <v>-0.640439</v>
      </c>
      <c r="F10" s="49">
        <v>-1.890485</v>
      </c>
      <c r="G10" s="49">
        <v>-0.7333363</v>
      </c>
    </row>
    <row r="11" spans="1:7" ht="12.75">
      <c r="A11" t="s">
        <v>19</v>
      </c>
      <c r="B11" s="49">
        <v>2.402929</v>
      </c>
      <c r="C11" s="49">
        <v>1.069597</v>
      </c>
      <c r="D11" s="49">
        <v>1.411721</v>
      </c>
      <c r="E11" s="49">
        <v>1.071943</v>
      </c>
      <c r="F11" s="49">
        <v>12.23372</v>
      </c>
      <c r="G11" s="49">
        <v>2.836872</v>
      </c>
    </row>
    <row r="12" spans="1:7" ht="12.75">
      <c r="A12" t="s">
        <v>20</v>
      </c>
      <c r="B12" s="49">
        <v>-0.07033483</v>
      </c>
      <c r="C12" s="49">
        <v>-0.1344575</v>
      </c>
      <c r="D12" s="49">
        <v>-0.3152514</v>
      </c>
      <c r="E12" s="49">
        <v>-0.1682602</v>
      </c>
      <c r="F12" s="49">
        <v>-0.7248053</v>
      </c>
      <c r="G12" s="49">
        <v>-0.2557307</v>
      </c>
    </row>
    <row r="13" spans="1:7" ht="12.75">
      <c r="A13" t="s">
        <v>21</v>
      </c>
      <c r="B13" s="49">
        <v>0.1906902</v>
      </c>
      <c r="C13" s="49">
        <v>0.07229712</v>
      </c>
      <c r="D13" s="49">
        <v>-0.04746567</v>
      </c>
      <c r="E13" s="49">
        <v>-0.04362036</v>
      </c>
      <c r="F13" s="49">
        <v>0.05072013</v>
      </c>
      <c r="G13" s="49">
        <v>0.02979412</v>
      </c>
    </row>
    <row r="14" spans="1:7" ht="12.75">
      <c r="A14" t="s">
        <v>22</v>
      </c>
      <c r="B14" s="49">
        <v>-0.04882628</v>
      </c>
      <c r="C14" s="49">
        <v>0.04041502</v>
      </c>
      <c r="D14" s="49">
        <v>-0.03981978</v>
      </c>
      <c r="E14" s="49">
        <v>-0.02261657</v>
      </c>
      <c r="F14" s="49">
        <v>0.09090374</v>
      </c>
      <c r="G14" s="49">
        <v>-0.0001999423</v>
      </c>
    </row>
    <row r="15" spans="1:7" ht="12.75">
      <c r="A15" t="s">
        <v>23</v>
      </c>
      <c r="B15" s="49">
        <v>-0.4015838</v>
      </c>
      <c r="C15" s="49">
        <v>-0.1660093</v>
      </c>
      <c r="D15" s="49">
        <v>-0.1358731</v>
      </c>
      <c r="E15" s="49">
        <v>-0.201377</v>
      </c>
      <c r="F15" s="49">
        <v>-0.4270102</v>
      </c>
      <c r="G15" s="49">
        <v>-0.2361597</v>
      </c>
    </row>
    <row r="16" spans="1:7" ht="12.75">
      <c r="A16" t="s">
        <v>24</v>
      </c>
      <c r="B16" s="49">
        <v>-0.02082533</v>
      </c>
      <c r="C16" s="49">
        <v>-0.05532626</v>
      </c>
      <c r="D16" s="49">
        <v>-0.02895376</v>
      </c>
      <c r="E16" s="49">
        <v>-0.05446737</v>
      </c>
      <c r="F16" s="49">
        <v>-0.05179529</v>
      </c>
      <c r="G16" s="49">
        <v>-0.04331906</v>
      </c>
    </row>
    <row r="17" spans="1:7" ht="12.75">
      <c r="A17" t="s">
        <v>25</v>
      </c>
      <c r="B17" s="49">
        <v>-0.02559006</v>
      </c>
      <c r="C17" s="49">
        <v>-0.0123414</v>
      </c>
      <c r="D17" s="49">
        <v>-0.01182033</v>
      </c>
      <c r="E17" s="49">
        <v>-0.0120102</v>
      </c>
      <c r="F17" s="49">
        <v>-0.02204317</v>
      </c>
      <c r="G17" s="49">
        <v>-0.01534577</v>
      </c>
    </row>
    <row r="18" spans="1:7" ht="12.75">
      <c r="A18" t="s">
        <v>26</v>
      </c>
      <c r="B18" s="49">
        <v>0.03544791</v>
      </c>
      <c r="C18" s="49">
        <v>0.01945182</v>
      </c>
      <c r="D18" s="49">
        <v>0.0381027</v>
      </c>
      <c r="E18" s="49">
        <v>0.01595158</v>
      </c>
      <c r="F18" s="49">
        <v>0.04407193</v>
      </c>
      <c r="G18" s="49">
        <v>0.02869639</v>
      </c>
    </row>
    <row r="19" spans="1:7" ht="12.75">
      <c r="A19" t="s">
        <v>27</v>
      </c>
      <c r="B19" s="49">
        <v>-0.2190653</v>
      </c>
      <c r="C19" s="49">
        <v>-0.1948571</v>
      </c>
      <c r="D19" s="49">
        <v>-0.1966293</v>
      </c>
      <c r="E19" s="49">
        <v>-0.1964185</v>
      </c>
      <c r="F19" s="49">
        <v>-0.1470734</v>
      </c>
      <c r="G19" s="49">
        <v>-0.1927694</v>
      </c>
    </row>
    <row r="20" spans="1:7" ht="12.75">
      <c r="A20" t="s">
        <v>28</v>
      </c>
      <c r="B20" s="49">
        <v>-0.001166648</v>
      </c>
      <c r="C20" s="49">
        <v>-0.006472957</v>
      </c>
      <c r="D20" s="49">
        <v>-0.001961408</v>
      </c>
      <c r="E20" s="49">
        <v>0.002585418</v>
      </c>
      <c r="F20" s="49">
        <v>0.002316157</v>
      </c>
      <c r="G20" s="49">
        <v>-0.001266822</v>
      </c>
    </row>
    <row r="21" spans="1:7" ht="12.75">
      <c r="A21" t="s">
        <v>29</v>
      </c>
      <c r="B21" s="49">
        <v>-40.1844</v>
      </c>
      <c r="C21" s="49">
        <v>26.21501</v>
      </c>
      <c r="D21" s="49">
        <v>-13.21403</v>
      </c>
      <c r="E21" s="49">
        <v>2.842186</v>
      </c>
      <c r="F21" s="49">
        <v>14.89967</v>
      </c>
      <c r="G21" s="49">
        <v>0.002428233</v>
      </c>
    </row>
    <row r="22" spans="1:7" ht="12.75">
      <c r="A22" t="s">
        <v>30</v>
      </c>
      <c r="B22" s="49">
        <v>34.4596</v>
      </c>
      <c r="C22" s="49">
        <v>-2.834049</v>
      </c>
      <c r="D22" s="49">
        <v>-15.21243</v>
      </c>
      <c r="E22" s="49">
        <v>8.20667</v>
      </c>
      <c r="F22" s="49">
        <v>-19.70624</v>
      </c>
      <c r="G22" s="49">
        <v>0</v>
      </c>
    </row>
    <row r="23" spans="1:7" ht="12.75">
      <c r="A23" t="s">
        <v>31</v>
      </c>
      <c r="B23" s="49">
        <v>1.166773</v>
      </c>
      <c r="C23" s="49">
        <v>1.197249</v>
      </c>
      <c r="D23" s="49">
        <v>0.7401638</v>
      </c>
      <c r="E23" s="49">
        <v>1.109283</v>
      </c>
      <c r="F23" s="49">
        <v>3.83535</v>
      </c>
      <c r="G23" s="49">
        <v>1.414203</v>
      </c>
    </row>
    <row r="24" spans="1:7" ht="12.75">
      <c r="A24" t="s">
        <v>32</v>
      </c>
      <c r="B24" s="49">
        <v>2.231795</v>
      </c>
      <c r="C24" s="49">
        <v>-1.194048</v>
      </c>
      <c r="D24" s="49">
        <v>-2.123827</v>
      </c>
      <c r="E24" s="49">
        <v>2.666855</v>
      </c>
      <c r="F24" s="49">
        <v>3.588092</v>
      </c>
      <c r="G24" s="49">
        <v>0.644918</v>
      </c>
    </row>
    <row r="25" spans="1:7" ht="12.75">
      <c r="A25" t="s">
        <v>33</v>
      </c>
      <c r="B25" s="49">
        <v>-0.1218349</v>
      </c>
      <c r="C25" s="49">
        <v>0.1596913</v>
      </c>
      <c r="D25" s="49">
        <v>0.474215</v>
      </c>
      <c r="E25" s="49">
        <v>0.8250471</v>
      </c>
      <c r="F25" s="49">
        <v>-1.576749</v>
      </c>
      <c r="G25" s="49">
        <v>0.1227932</v>
      </c>
    </row>
    <row r="26" spans="1:7" ht="12.75">
      <c r="A26" t="s">
        <v>34</v>
      </c>
      <c r="B26" s="49">
        <v>0.2568557</v>
      </c>
      <c r="C26" s="49">
        <v>-0.6030608</v>
      </c>
      <c r="D26" s="49">
        <v>-0.5024885</v>
      </c>
      <c r="E26" s="49">
        <v>0.04356956</v>
      </c>
      <c r="F26" s="49">
        <v>1.543724</v>
      </c>
      <c r="G26" s="49">
        <v>-0.01220194</v>
      </c>
    </row>
    <row r="27" spans="1:7" ht="12.75">
      <c r="A27" t="s">
        <v>35</v>
      </c>
      <c r="B27" s="49">
        <v>-0.1307936</v>
      </c>
      <c r="C27" s="49">
        <v>0.122593</v>
      </c>
      <c r="D27" s="49">
        <v>0.1481892</v>
      </c>
      <c r="E27" s="49">
        <v>0.0244246</v>
      </c>
      <c r="F27" s="49">
        <v>-0.1235852</v>
      </c>
      <c r="G27" s="49">
        <v>0.03564569</v>
      </c>
    </row>
    <row r="28" spans="1:7" ht="12.75">
      <c r="A28" t="s">
        <v>36</v>
      </c>
      <c r="B28" s="49">
        <v>0.4308951</v>
      </c>
      <c r="C28" s="49">
        <v>-0.1292393</v>
      </c>
      <c r="D28" s="49">
        <v>-0.6706949</v>
      </c>
      <c r="E28" s="49">
        <v>0.1646786</v>
      </c>
      <c r="F28" s="49">
        <v>0.2830761</v>
      </c>
      <c r="G28" s="49">
        <v>-0.05284654</v>
      </c>
    </row>
    <row r="29" spans="1:7" ht="12.75">
      <c r="A29" t="s">
        <v>37</v>
      </c>
      <c r="B29" s="49">
        <v>0.002966087</v>
      </c>
      <c r="C29" s="49">
        <v>-0.009094798</v>
      </c>
      <c r="D29" s="49">
        <v>0.03702271</v>
      </c>
      <c r="E29" s="49">
        <v>0.02826662</v>
      </c>
      <c r="F29" s="49">
        <v>-0.2257464</v>
      </c>
      <c r="G29" s="49">
        <v>-0.01621555</v>
      </c>
    </row>
    <row r="30" spans="1:7" ht="12.75">
      <c r="A30" t="s">
        <v>38</v>
      </c>
      <c r="B30" s="49">
        <v>0.1027932</v>
      </c>
      <c r="C30" s="49">
        <v>0.07824455</v>
      </c>
      <c r="D30" s="49">
        <v>-0.01101392</v>
      </c>
      <c r="E30" s="49">
        <v>0.001581748</v>
      </c>
      <c r="F30" s="49">
        <v>0.1764281</v>
      </c>
      <c r="G30" s="49">
        <v>0.05497816</v>
      </c>
    </row>
    <row r="31" spans="1:7" ht="12.75">
      <c r="A31" t="s">
        <v>39</v>
      </c>
      <c r="B31" s="49">
        <v>-0.04224117</v>
      </c>
      <c r="C31" s="49">
        <v>-0.01295365</v>
      </c>
      <c r="D31" s="49">
        <v>0.004267948</v>
      </c>
      <c r="E31" s="49">
        <v>-0.02791832</v>
      </c>
      <c r="F31" s="49">
        <v>-0.03837652</v>
      </c>
      <c r="G31" s="49">
        <v>-0.02003666</v>
      </c>
    </row>
    <row r="32" spans="1:7" ht="12.75">
      <c r="A32" t="s">
        <v>40</v>
      </c>
      <c r="B32" s="49">
        <v>0.05562927</v>
      </c>
      <c r="C32" s="49">
        <v>0.006969967</v>
      </c>
      <c r="D32" s="49">
        <v>-0.06307181</v>
      </c>
      <c r="E32" s="49">
        <v>0.0178473</v>
      </c>
      <c r="F32" s="49">
        <v>0.03427404</v>
      </c>
      <c r="G32" s="49">
        <v>0.003405334</v>
      </c>
    </row>
    <row r="33" spans="1:7" ht="12.75">
      <c r="A33" t="s">
        <v>41</v>
      </c>
      <c r="B33" s="49">
        <v>0.09568542</v>
      </c>
      <c r="C33" s="49">
        <v>0.07413128</v>
      </c>
      <c r="D33" s="49">
        <v>0.08689018</v>
      </c>
      <c r="E33" s="49">
        <v>0.07717332</v>
      </c>
      <c r="F33" s="49">
        <v>0.05985625</v>
      </c>
      <c r="G33" s="49">
        <v>0.07913896</v>
      </c>
    </row>
    <row r="34" spans="1:7" ht="12.75">
      <c r="A34" t="s">
        <v>42</v>
      </c>
      <c r="B34" s="49">
        <v>0.00530389</v>
      </c>
      <c r="C34" s="49">
        <v>0.007430127</v>
      </c>
      <c r="D34" s="49">
        <v>-0.001437741</v>
      </c>
      <c r="E34" s="49">
        <v>0.002947226</v>
      </c>
      <c r="F34" s="49">
        <v>-0.02775643</v>
      </c>
      <c r="G34" s="49">
        <v>-0.0007952158</v>
      </c>
    </row>
    <row r="35" spans="1:7" ht="12.75">
      <c r="A35" t="s">
        <v>43</v>
      </c>
      <c r="B35" s="49">
        <v>-0.003210939</v>
      </c>
      <c r="C35" s="49">
        <v>-0.004197061</v>
      </c>
      <c r="D35" s="49">
        <v>-0.0009261759</v>
      </c>
      <c r="E35" s="49">
        <v>0.000130616</v>
      </c>
      <c r="F35" s="49">
        <v>-0.003047631</v>
      </c>
      <c r="G35" s="49">
        <v>-0.002072577</v>
      </c>
    </row>
    <row r="36" spans="1:6" ht="12.75">
      <c r="A36" t="s">
        <v>44</v>
      </c>
      <c r="B36" s="49">
        <v>20.99609</v>
      </c>
      <c r="C36" s="49">
        <v>20.98999</v>
      </c>
      <c r="D36" s="49">
        <v>20.99609</v>
      </c>
      <c r="E36" s="49">
        <v>20.99304</v>
      </c>
      <c r="F36" s="49">
        <v>20.99915</v>
      </c>
    </row>
    <row r="37" spans="1:6" ht="12.75">
      <c r="A37" t="s">
        <v>45</v>
      </c>
      <c r="B37" s="49">
        <v>0.2995809</v>
      </c>
      <c r="C37" s="49">
        <v>0.2375285</v>
      </c>
      <c r="D37" s="49">
        <v>0.209554</v>
      </c>
      <c r="E37" s="49">
        <v>0.201416</v>
      </c>
      <c r="F37" s="49">
        <v>0.1856486</v>
      </c>
    </row>
    <row r="38" spans="1:7" ht="12.75">
      <c r="A38" t="s">
        <v>55</v>
      </c>
      <c r="B38" s="49">
        <v>6.35266E-05</v>
      </c>
      <c r="C38" s="49">
        <v>-8.010551E-05</v>
      </c>
      <c r="D38" s="49">
        <v>0</v>
      </c>
      <c r="E38" s="49">
        <v>-0.0001486529</v>
      </c>
      <c r="F38" s="49">
        <v>0.0003512742</v>
      </c>
      <c r="G38" s="49">
        <v>0.000222339</v>
      </c>
    </row>
    <row r="39" spans="1:7" ht="12.75">
      <c r="A39" t="s">
        <v>56</v>
      </c>
      <c r="B39" s="49">
        <v>6.809456E-05</v>
      </c>
      <c r="C39" s="49">
        <v>-4.458822E-05</v>
      </c>
      <c r="D39" s="49">
        <v>2.245734E-05</v>
      </c>
      <c r="E39" s="49">
        <v>0</v>
      </c>
      <c r="F39" s="49">
        <v>-2.463721E-05</v>
      </c>
      <c r="G39" s="49">
        <v>0.0007586118</v>
      </c>
    </row>
    <row r="40" spans="2:7" ht="12.75">
      <c r="B40" t="s">
        <v>46</v>
      </c>
      <c r="C40">
        <v>-0.003759</v>
      </c>
      <c r="D40" t="s">
        <v>47</v>
      </c>
      <c r="E40">
        <v>3.116024</v>
      </c>
      <c r="F40" t="s">
        <v>48</v>
      </c>
      <c r="G40">
        <v>55.089781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6.352660316397738E-05</v>
      </c>
      <c r="C50">
        <f>-0.017/(C7*C7+C22*C22)*(C21*C22+C6*C7)</f>
        <v>-8.010550748017E-05</v>
      </c>
      <c r="D50">
        <f>-0.017/(D7*D7+D22*D22)*(D21*D22+D6*D7)</f>
        <v>-4.2816181676505265E-06</v>
      </c>
      <c r="E50">
        <f>-0.017/(E7*E7+E22*E22)*(E21*E22+E6*E7)</f>
        <v>-0.00014865295311311842</v>
      </c>
      <c r="F50">
        <f>-0.017/(F7*F7+F22*F22)*(F21*F22+F6*F7)</f>
        <v>0.0003512741606767444</v>
      </c>
      <c r="G50">
        <f>(B50*B$4+C50*C$4+D50*D$4+E50*E$4+F50*F$4)/SUM(B$4:F$4)</f>
        <v>2.7694144977147173E-08</v>
      </c>
    </row>
    <row r="51" spans="1:7" ht="12.75">
      <c r="A51" t="s">
        <v>59</v>
      </c>
      <c r="B51">
        <f>-0.017/(B7*B7+B22*B22)*(B21*B7-B6*B22)</f>
        <v>6.809456986656106E-05</v>
      </c>
      <c r="C51">
        <f>-0.017/(C7*C7+C22*C22)*(C21*C7-C6*C22)</f>
        <v>-4.458821929333687E-05</v>
      </c>
      <c r="D51">
        <f>-0.017/(D7*D7+D22*D22)*(D21*D7-D6*D22)</f>
        <v>2.245733761833379E-05</v>
      </c>
      <c r="E51">
        <f>-0.017/(E7*E7+E22*E22)*(E21*E7-E6*E22)</f>
        <v>-4.709721626927517E-06</v>
      </c>
      <c r="F51">
        <f>-0.017/(F7*F7+F22*F22)*(F21*F7-F6*F22)</f>
        <v>-2.463720970839055E-05</v>
      </c>
      <c r="G51">
        <f>(B51*B$4+C51*C$4+D51*D$4+E51*E$4+F51*F$4)/SUM(B$4:F$4)</f>
        <v>7.69378371253357E-08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10000.004234568289</v>
      </c>
      <c r="C62">
        <f>C7+(2/0.017)*(C8*C50-C23*C51)</f>
        <v>10000.022518592277</v>
      </c>
      <c r="D62">
        <f>D7+(2/0.017)*(D8*D50-D23*D51)</f>
        <v>9999.998723571847</v>
      </c>
      <c r="E62">
        <f>E7+(2/0.017)*(E8*E50-E23*E51)</f>
        <v>9999.991395714207</v>
      </c>
      <c r="F62">
        <f>F7+(2/0.017)*(F8*F50-F23*F51)</f>
        <v>9999.802574077117</v>
      </c>
    </row>
    <row r="63" spans="1:6" ht="12.75">
      <c r="A63" t="s">
        <v>67</v>
      </c>
      <c r="B63">
        <f>B8+(3/0.017)*(B9*B50-B24*B51)</f>
        <v>1.7925586611816993</v>
      </c>
      <c r="C63">
        <f>C8+(3/0.017)*(C9*C50-C24*C51)</f>
        <v>-1.7428844973671038</v>
      </c>
      <c r="D63">
        <f>D8+(3/0.017)*(D9*D50-D24*D51)</f>
        <v>-1.3403188573034028</v>
      </c>
      <c r="E63">
        <f>E8+(3/0.017)*(E9*E50-E24*E51)</f>
        <v>0.5231575352335459</v>
      </c>
      <c r="F63">
        <f>F8+(3/0.017)*(F9*F50-F24*F51)</f>
        <v>-5.073676725796218</v>
      </c>
    </row>
    <row r="64" spans="1:6" ht="12.75">
      <c r="A64" t="s">
        <v>68</v>
      </c>
      <c r="B64">
        <f>B9+(4/0.017)*(B10*B50-B25*B51)</f>
        <v>0.18098843524775832</v>
      </c>
      <c r="C64">
        <f>C9+(4/0.017)*(C10*C50-C25*C51)</f>
        <v>0.7472382060300372</v>
      </c>
      <c r="D64">
        <f>D9+(4/0.017)*(D10*D50-D25*D51)</f>
        <v>0.7098035200273906</v>
      </c>
      <c r="E64">
        <f>E9+(4/0.017)*(E10*E50-E25*E51)</f>
        <v>0.25960103313150973</v>
      </c>
      <c r="F64">
        <f>F9+(4/0.017)*(F10*F50-F25*F51)</f>
        <v>-0.8597018711570518</v>
      </c>
    </row>
    <row r="65" spans="1:6" ht="12.75">
      <c r="A65" t="s">
        <v>69</v>
      </c>
      <c r="B65">
        <f>B10+(5/0.017)*(B11*B50-B26*B51)</f>
        <v>-0.582951623939724</v>
      </c>
      <c r="C65">
        <f>C10+(5/0.017)*(C11*C50-C26*C51)</f>
        <v>-0.36471492872996547</v>
      </c>
      <c r="D65">
        <f>D10+(5/0.017)*(D11*D50-D26*D51)</f>
        <v>-0.6503189930551246</v>
      </c>
      <c r="E65">
        <f>E10+(5/0.017)*(E11*E50-E26*E51)</f>
        <v>-0.6872455564764494</v>
      </c>
      <c r="F65">
        <f>F10+(5/0.017)*(F11*F50-F26*F51)</f>
        <v>-0.6153606538605361</v>
      </c>
    </row>
    <row r="66" spans="1:6" ht="12.75">
      <c r="A66" t="s">
        <v>70</v>
      </c>
      <c r="B66">
        <f>B11+(6/0.017)*(B12*B50-B27*B51)</f>
        <v>2.404495423917394</v>
      </c>
      <c r="C66">
        <f>C11+(6/0.017)*(C12*C50-C27*C51)</f>
        <v>1.0753277022964152</v>
      </c>
      <c r="D66">
        <f>D11+(6/0.017)*(D12*D50-D27*D51)</f>
        <v>1.4110228298444094</v>
      </c>
      <c r="E66">
        <f>E11+(6/0.017)*(E12*E50-E27*E51)</f>
        <v>1.0808114971840894</v>
      </c>
      <c r="F66">
        <f>F11+(6/0.017)*(F12*F50-F27*F51)</f>
        <v>12.142784646623245</v>
      </c>
    </row>
    <row r="67" spans="1:6" ht="12.75">
      <c r="A67" t="s">
        <v>71</v>
      </c>
      <c r="B67">
        <f>B12+(7/0.017)*(B13*B50-B28*B51)</f>
        <v>-0.07742859534153797</v>
      </c>
      <c r="C67">
        <f>C12+(7/0.017)*(C13*C50-C28*C51)</f>
        <v>-0.13921500789157087</v>
      </c>
      <c r="D67">
        <f>D12+(7/0.017)*(D13*D50-D28*D51)</f>
        <v>-0.3089657081304445</v>
      </c>
      <c r="E67">
        <f>E12+(7/0.017)*(E13*E50-E28*E51)</f>
        <v>-0.1652708353025655</v>
      </c>
      <c r="F67">
        <f>F12+(7/0.017)*(F13*F50-F28*F51)</f>
        <v>-0.7145972920976417</v>
      </c>
    </row>
    <row r="68" spans="1:6" ht="12.75">
      <c r="A68" t="s">
        <v>72</v>
      </c>
      <c r="B68">
        <f>B13+(8/0.017)*(B14*B50-B29*B51)</f>
        <v>0.18913549782024233</v>
      </c>
      <c r="C68">
        <f>C13+(8/0.017)*(C14*C50-C29*C51)</f>
        <v>0.07058277339549468</v>
      </c>
      <c r="D68">
        <f>D13+(8/0.017)*(D14*D50-D29*D51)</f>
        <v>-0.04777669983742862</v>
      </c>
      <c r="E68">
        <f>E13+(8/0.017)*(E14*E50-E29*E51)</f>
        <v>-0.04197558454996531</v>
      </c>
      <c r="F68">
        <f>F13+(8/0.017)*(F14*F50-F29*F51)</f>
        <v>0.06312971756384131</v>
      </c>
    </row>
    <row r="69" spans="1:6" ht="12.75">
      <c r="A69" t="s">
        <v>73</v>
      </c>
      <c r="B69">
        <f>B14+(9/0.017)*(B15*B50-B30*B51)</f>
        <v>-0.06603794005588265</v>
      </c>
      <c r="C69">
        <f>C14+(9/0.017)*(C15*C50-C30*C51)</f>
        <v>0.04930227878773684</v>
      </c>
      <c r="D69">
        <f>D14+(9/0.017)*(D15*D50-D30*D51)</f>
        <v>-0.03938084467761371</v>
      </c>
      <c r="E69">
        <f>E14+(9/0.017)*(E15*E50-E30*E51)</f>
        <v>-0.006764533647857673</v>
      </c>
      <c r="F69">
        <f>F14+(9/0.017)*(F15*F50-F30*F51)</f>
        <v>0.01379441167262925</v>
      </c>
    </row>
    <row r="70" spans="1:6" ht="12.75">
      <c r="A70" t="s">
        <v>74</v>
      </c>
      <c r="B70">
        <f>B15+(10/0.017)*(B16*B50-B31*B51)</f>
        <v>-0.40067001657226975</v>
      </c>
      <c r="C70">
        <f>C15+(10/0.017)*(C16*C50-C31*C51)</f>
        <v>-0.1637420306191584</v>
      </c>
      <c r="D70">
        <f>D15+(10/0.017)*(D16*D50-D31*D51)</f>
        <v>-0.13585655753196219</v>
      </c>
      <c r="E70">
        <f>E15+(10/0.017)*(E16*E50-E31*E51)</f>
        <v>-0.1966915600686392</v>
      </c>
      <c r="F70">
        <f>F15+(10/0.017)*(F16*F50-F31*F51)</f>
        <v>-0.43826892787816285</v>
      </c>
    </row>
    <row r="71" spans="1:6" ht="12.75">
      <c r="A71" t="s">
        <v>75</v>
      </c>
      <c r="B71">
        <f>B16+(11/0.017)*(B17*B50-B32*B51)</f>
        <v>-0.024328312870072633</v>
      </c>
      <c r="C71">
        <f>C16+(11/0.017)*(C17*C50-C32*C51)</f>
        <v>-0.054485476600125295</v>
      </c>
      <c r="D71">
        <f>D16+(11/0.017)*(D17*D50-D32*D51)</f>
        <v>-0.028004502012853216</v>
      </c>
      <c r="E71">
        <f>E16+(11/0.017)*(E17*E50-E32*E51)</f>
        <v>-0.0532577533744126</v>
      </c>
      <c r="F71">
        <f>F16+(11/0.017)*(F17*F50-F32*F51)</f>
        <v>-0.05625920603665184</v>
      </c>
    </row>
    <row r="72" spans="1:6" ht="12.75">
      <c r="A72" t="s">
        <v>76</v>
      </c>
      <c r="B72">
        <f>B17+(12/0.017)*(B18*B50-B33*B51)</f>
        <v>-0.02859978155706272</v>
      </c>
      <c r="C72">
        <f>C17+(12/0.017)*(C18*C50-C33*C51)</f>
        <v>-0.011108093748266233</v>
      </c>
      <c r="D72">
        <f>D17+(12/0.017)*(D18*D50-D33*D51)</f>
        <v>-0.013312892343906587</v>
      </c>
      <c r="E72">
        <f>E17+(12/0.017)*(E18*E50-E33*E51)</f>
        <v>-0.013427459731478372</v>
      </c>
      <c r="F72">
        <f>F17+(12/0.017)*(F18*F50-F33*F51)</f>
        <v>-0.01007421385616794</v>
      </c>
    </row>
    <row r="73" spans="1:6" ht="12.75">
      <c r="A73" t="s">
        <v>77</v>
      </c>
      <c r="B73">
        <f>B18+(13/0.017)*(B19*B50-B34*B51)</f>
        <v>0.024529714332501548</v>
      </c>
      <c r="C73">
        <f>C18+(13/0.017)*(C19*C50-C34*C51)</f>
        <v>0.031641555245745794</v>
      </c>
      <c r="D73">
        <f>D18+(13/0.017)*(D19*D50-D34*D51)</f>
        <v>0.03877119014334251</v>
      </c>
      <c r="E73">
        <f>E18+(13/0.017)*(E19*E50-E34*E51)</f>
        <v>0.038290222288591115</v>
      </c>
      <c r="F73">
        <f>F18+(13/0.017)*(F19*F50-F34*F51)</f>
        <v>0.0040419276656448455</v>
      </c>
    </row>
    <row r="74" spans="1:6" ht="12.75">
      <c r="A74" t="s">
        <v>78</v>
      </c>
      <c r="B74">
        <f>B19+(14/0.017)*(B20*B50-B35*B51)</f>
        <v>-0.21894627173190434</v>
      </c>
      <c r="C74">
        <f>C19+(14/0.017)*(C20*C50-C35*C51)</f>
        <v>-0.19458419879954264</v>
      </c>
      <c r="D74">
        <f>D19+(14/0.017)*(D20*D50-D35*D51)</f>
        <v>-0.19660525504528817</v>
      </c>
      <c r="E74">
        <f>E19+(14/0.017)*(E20*E50-E35*E51)</f>
        <v>-0.19673450046942617</v>
      </c>
      <c r="F74">
        <f>F19+(14/0.017)*(F20*F50-F35*F51)</f>
        <v>-0.14646520625002724</v>
      </c>
    </row>
    <row r="75" spans="1:6" ht="12.75">
      <c r="A75" t="s">
        <v>79</v>
      </c>
      <c r="B75" s="49">
        <f>B20</f>
        <v>-0.001166648</v>
      </c>
      <c r="C75" s="49">
        <f>C20</f>
        <v>-0.006472957</v>
      </c>
      <c r="D75" s="49">
        <f>D20</f>
        <v>-0.001961408</v>
      </c>
      <c r="E75" s="49">
        <f>E20</f>
        <v>0.002585418</v>
      </c>
      <c r="F75" s="49">
        <f>F20</f>
        <v>0.002316157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34.48287847905372</v>
      </c>
      <c r="C82">
        <f>C22+(2/0.017)*(C8*C51+C23*C50)</f>
        <v>-2.8362935932388673</v>
      </c>
      <c r="D82">
        <f>D22+(2/0.017)*(D8*D51+D23*D50)</f>
        <v>-15.216364827815939</v>
      </c>
      <c r="E82">
        <f>E22+(2/0.017)*(E8*E51+E23*E50)</f>
        <v>8.186978132459796</v>
      </c>
      <c r="F82">
        <f>F22+(2/0.017)*(F8*F51+F23*F50)</f>
        <v>-19.533112405722495</v>
      </c>
    </row>
    <row r="83" spans="1:6" ht="12.75">
      <c r="A83" t="s">
        <v>82</v>
      </c>
      <c r="B83">
        <f>B23+(3/0.017)*(B9*B51+B24*B50)</f>
        <v>1.1940559833989783</v>
      </c>
      <c r="C83">
        <f>C23+(3/0.017)*(C9*C51+C24*C50)</f>
        <v>1.2083110921165685</v>
      </c>
      <c r="D83">
        <f>D23+(3/0.017)*(D9*D51+D24*D50)</f>
        <v>0.7445888421717609</v>
      </c>
      <c r="E83">
        <f>E23+(3/0.017)*(E9*E51+E24*E50)</f>
        <v>1.0391273448425602</v>
      </c>
      <c r="F83">
        <f>F23+(3/0.017)*(F9*F51+F24*F50)</f>
        <v>4.06079290767141</v>
      </c>
    </row>
    <row r="84" spans="1:6" ht="12.75">
      <c r="A84" t="s">
        <v>83</v>
      </c>
      <c r="B84">
        <f>B24+(4/0.017)*(B10*B51+B25*B50)</f>
        <v>2.219996753972744</v>
      </c>
      <c r="C84">
        <f>C24+(4/0.017)*(C10*C51+C25*C50)</f>
        <v>-1.1935789240284376</v>
      </c>
      <c r="D84">
        <f>D24+(4/0.017)*(D10*D51+D25*D50)</f>
        <v>-2.127749224035465</v>
      </c>
      <c r="E84">
        <f>E24+(4/0.017)*(E10*E51+E25*E50)</f>
        <v>2.6387069062439092</v>
      </c>
      <c r="F84">
        <f>F24+(4/0.017)*(F10*F51+F25*F50)</f>
        <v>3.468728492664158</v>
      </c>
    </row>
    <row r="85" spans="1:6" ht="12.75">
      <c r="A85" t="s">
        <v>84</v>
      </c>
      <c r="B85">
        <f>B25+(5/0.017)*(B11*B51+B26*B50)</f>
        <v>-0.06891031564729666</v>
      </c>
      <c r="C85">
        <f>C25+(5/0.017)*(C11*C51+C26*C50)</f>
        <v>0.15987278995114768</v>
      </c>
      <c r="D85">
        <f>D25+(5/0.017)*(D11*D51+D26*D50)</f>
        <v>0.4841723408854492</v>
      </c>
      <c r="E85">
        <f>E25+(5/0.017)*(E11*E51+E26*E50)</f>
        <v>0.8216573067971257</v>
      </c>
      <c r="F85">
        <f>F25+(5/0.017)*(F11*F51+F26*F50)</f>
        <v>-1.5059061684521131</v>
      </c>
    </row>
    <row r="86" spans="1:6" ht="12.75">
      <c r="A86" t="s">
        <v>85</v>
      </c>
      <c r="B86">
        <f>B26+(6/0.017)*(B12*B51+B27*B50)</f>
        <v>0.25223277301679686</v>
      </c>
      <c r="C86">
        <f>C26+(6/0.017)*(C12*C51+C27*C50)</f>
        <v>-0.6044108543468997</v>
      </c>
      <c r="D86">
        <f>D26+(6/0.017)*(D12*D51+D27*D50)</f>
        <v>-0.5052111576572078</v>
      </c>
      <c r="E86">
        <f>E26+(6/0.017)*(E12*E51+E27*E50)</f>
        <v>0.04256779639445334</v>
      </c>
      <c r="F86">
        <f>F26+(6/0.017)*(F12*F51+F27*F50)</f>
        <v>1.534704550390042</v>
      </c>
    </row>
    <row r="87" spans="1:6" ht="12.75">
      <c r="A87" t="s">
        <v>86</v>
      </c>
      <c r="B87">
        <f>B27+(7/0.017)*(B13*B51+B28*B50)</f>
        <v>-0.11417548916538849</v>
      </c>
      <c r="C87">
        <f>C27+(7/0.017)*(C13*C51+C28*C50)</f>
        <v>0.1255285446531951</v>
      </c>
      <c r="D87">
        <f>D27+(7/0.017)*(D13*D51+D28*D50)</f>
        <v>0.14893272636742594</v>
      </c>
      <c r="E87">
        <f>E27+(7/0.017)*(E13*E51+E28*E50)</f>
        <v>0.014429209225783923</v>
      </c>
      <c r="F87">
        <f>F27+(7/0.017)*(F13*F51+F28*F50)</f>
        <v>-0.0831549636063944</v>
      </c>
    </row>
    <row r="88" spans="1:6" ht="12.75">
      <c r="A88" t="s">
        <v>87</v>
      </c>
      <c r="B88">
        <f>B28+(8/0.017)*(B14*B51+B29*B50)</f>
        <v>0.4294191568927127</v>
      </c>
      <c r="C88">
        <f>C28+(8/0.017)*(C14*C51+C29*C50)</f>
        <v>-0.12974447193660468</v>
      </c>
      <c r="D88">
        <f>D28+(8/0.017)*(D14*D51+D29*D50)</f>
        <v>-0.6711903180475762</v>
      </c>
      <c r="E88">
        <f>E28+(8/0.017)*(E14*E51+E29*E50)</f>
        <v>0.16275135351121392</v>
      </c>
      <c r="F88">
        <f>F28+(8/0.017)*(F14*F51+F29*F50)</f>
        <v>0.24470504508637475</v>
      </c>
    </row>
    <row r="89" spans="1:6" ht="12.75">
      <c r="A89" t="s">
        <v>88</v>
      </c>
      <c r="B89">
        <f>B29+(9/0.017)*(B15*B51+B30*B50)</f>
        <v>-0.008053922395189029</v>
      </c>
      <c r="C89">
        <f>C29+(9/0.017)*(C15*C51+C30*C50)</f>
        <v>-0.008494318165268687</v>
      </c>
      <c r="D89">
        <f>D29+(9/0.017)*(D15*D51+D30*D50)</f>
        <v>0.03543225611059852</v>
      </c>
      <c r="E89">
        <f>E29+(9/0.017)*(E15*E51+E30*E50)</f>
        <v>0.028644248406297947</v>
      </c>
      <c r="F89">
        <f>F29+(9/0.017)*(F15*F51+F30*F50)</f>
        <v>-0.1873667086275982</v>
      </c>
    </row>
    <row r="90" spans="1:6" ht="12.75">
      <c r="A90" t="s">
        <v>89</v>
      </c>
      <c r="B90">
        <f>B30+(10/0.017)*(B16*B51+B31*B50)</f>
        <v>0.10038053533385217</v>
      </c>
      <c r="C90">
        <f>C30+(10/0.017)*(C16*C51+C31*C50)</f>
        <v>0.08030605477678275</v>
      </c>
      <c r="D90">
        <f>D30+(10/0.017)*(D16*D51+D31*D50)</f>
        <v>-0.011407154169020939</v>
      </c>
      <c r="E90">
        <f>E30+(10/0.017)*(E16*E51+E31*E50)</f>
        <v>0.00417390497906347</v>
      </c>
      <c r="F90">
        <f>F30+(10/0.017)*(F16*F51+F31*F50)</f>
        <v>0.16924893033467212</v>
      </c>
    </row>
    <row r="91" spans="1:6" ht="12.75">
      <c r="A91" t="s">
        <v>90</v>
      </c>
      <c r="B91">
        <f>B31+(11/0.017)*(B17*B51+B32*B50)</f>
        <v>-0.04108203242697912</v>
      </c>
      <c r="C91">
        <f>C31+(11/0.017)*(C17*C51+C32*C50)</f>
        <v>-0.012958859919691222</v>
      </c>
      <c r="D91">
        <f>D31+(11/0.017)*(D17*D51+D32*D50)</f>
        <v>0.0042709220544657235</v>
      </c>
      <c r="E91">
        <f>E31+(11/0.017)*(E17*E51+E32*E50)</f>
        <v>-0.02959840121561955</v>
      </c>
      <c r="F91">
        <f>F31+(11/0.017)*(F17*F51+F32*F50)</f>
        <v>-0.030234794400281317</v>
      </c>
    </row>
    <row r="92" spans="1:6" ht="12.75">
      <c r="A92" t="s">
        <v>91</v>
      </c>
      <c r="B92">
        <f>B32+(12/0.017)*(B18*B51+B33*B50)</f>
        <v>0.06162389109814382</v>
      </c>
      <c r="C92">
        <f>C32+(12/0.017)*(C18*C51+C33*C50)</f>
        <v>0.002165981715033582</v>
      </c>
      <c r="D92">
        <f>D32+(12/0.017)*(D18*D51+D33*D50)</f>
        <v>-0.06273040673544118</v>
      </c>
      <c r="E92">
        <f>E32+(12/0.017)*(E18*E51+E33*E50)</f>
        <v>0.009696356879397636</v>
      </c>
      <c r="F92">
        <f>F32+(12/0.017)*(F18*F51+F33*F50)</f>
        <v>0.04834943618706626</v>
      </c>
    </row>
    <row r="93" spans="1:6" ht="12.75">
      <c r="A93" t="s">
        <v>92</v>
      </c>
      <c r="B93">
        <f>B33+(13/0.017)*(B19*B51+B34*B50)</f>
        <v>0.08453584056516829</v>
      </c>
      <c r="C93">
        <f>C33+(13/0.017)*(C19*C51+C34*C50)</f>
        <v>0.08032014947952501</v>
      </c>
      <c r="D93">
        <f>D33+(13/0.017)*(D19*D51+D34*D50)</f>
        <v>0.08351812168641067</v>
      </c>
      <c r="E93">
        <f>E33+(13/0.017)*(E19*E51+E34*E50)</f>
        <v>0.07754570317157822</v>
      </c>
      <c r="F93">
        <f>F33+(13/0.017)*(F19*F51+F34*F50)</f>
        <v>0.055171173535706566</v>
      </c>
    </row>
    <row r="94" spans="1:6" ht="12.75">
      <c r="A94" t="s">
        <v>93</v>
      </c>
      <c r="B94">
        <f>B34+(14/0.017)*(B20*B51+B35*B50)</f>
        <v>0.005070483283567418</v>
      </c>
      <c r="C94">
        <f>C34+(14/0.017)*(C20*C51+C35*C50)</f>
        <v>0.007944689034430352</v>
      </c>
      <c r="D94">
        <f>D34+(14/0.017)*(D20*D51+D35*D50)</f>
        <v>-0.0014707500930263464</v>
      </c>
      <c r="E94">
        <f>E34+(14/0.017)*(E20*E51+E35*E50)</f>
        <v>0.002921208191488059</v>
      </c>
      <c r="F94">
        <f>F34+(14/0.017)*(F20*F51+F35*F50)</f>
        <v>-0.028685056314250338</v>
      </c>
    </row>
    <row r="95" spans="1:6" ht="12.75">
      <c r="A95" t="s">
        <v>94</v>
      </c>
      <c r="B95" s="49">
        <f>B35</f>
        <v>-0.003210939</v>
      </c>
      <c r="C95" s="49">
        <f>C35</f>
        <v>-0.004197061</v>
      </c>
      <c r="D95" s="49">
        <f>D35</f>
        <v>-0.0009261759</v>
      </c>
      <c r="E95" s="49">
        <f>E35</f>
        <v>0.000130616</v>
      </c>
      <c r="F95" s="49">
        <f>F35</f>
        <v>-0.003047631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1.7925579021108147</v>
      </c>
      <c r="C103">
        <f>C63*10000/C62</f>
        <v>-1.7428805726454035</v>
      </c>
      <c r="D103">
        <f>D63*10000/D62</f>
        <v>-1.340319028385497</v>
      </c>
      <c r="E103">
        <f>E63*10000/E62</f>
        <v>0.523157985373628</v>
      </c>
      <c r="F103">
        <f>F63*10000/F62</f>
        <v>-5.073776895304824</v>
      </c>
      <c r="G103">
        <f>AVERAGE(C103:E103)</f>
        <v>-0.8533472052190909</v>
      </c>
      <c r="H103">
        <f>STDEV(C103:E103)</f>
        <v>1.2089618910560223</v>
      </c>
      <c r="I103">
        <f>(B103*B4+C103*C4+D103*D4+E103*E4+F103*F4)/SUM(B4:F4)</f>
        <v>-1.0354194751939936</v>
      </c>
      <c r="K103">
        <f>(LN(H103)+LN(H123))/2-LN(K114*K115^3)</f>
        <v>-4.508463861387909</v>
      </c>
    </row>
    <row r="104" spans="1:11" ht="12.75">
      <c r="A104" t="s">
        <v>68</v>
      </c>
      <c r="B104">
        <f>B64*10000/B62</f>
        <v>0.18098835860700194</v>
      </c>
      <c r="C104">
        <f>C64*10000/C62</f>
        <v>0.7472365233585768</v>
      </c>
      <c r="D104">
        <f>D64*10000/D62</f>
        <v>0.7098036106287217</v>
      </c>
      <c r="E104">
        <f>E64*10000/E62</f>
        <v>0.25960125649985</v>
      </c>
      <c r="F104">
        <f>F64*10000/F62</f>
        <v>-0.859718844235676</v>
      </c>
      <c r="G104">
        <f>AVERAGE(C104:E104)</f>
        <v>0.5722137968290495</v>
      </c>
      <c r="H104">
        <f>STDEV(C104:E104)</f>
        <v>0.2713765944534764</v>
      </c>
      <c r="I104">
        <f>(B104*B4+C104*C4+D104*D4+E104*E4+F104*F4)/SUM(B4:F4)</f>
        <v>0.32442782142563437</v>
      </c>
      <c r="K104">
        <f>(LN(H104)+LN(H124))/2-LN(K114*K115^4)</f>
        <v>-3.4760811736858406</v>
      </c>
    </row>
    <row r="105" spans="1:11" ht="12.75">
      <c r="A105" t="s">
        <v>69</v>
      </c>
      <c r="B105">
        <f>B65*10000/B62</f>
        <v>-0.5829513770849825</v>
      </c>
      <c r="C105">
        <f>C65*10000/C62</f>
        <v>-0.3647141074451371</v>
      </c>
      <c r="D105">
        <f>D65*10000/D62</f>
        <v>-0.6503190760636823</v>
      </c>
      <c r="E105">
        <f>E65*10000/E62</f>
        <v>-0.687246147802676</v>
      </c>
      <c r="F105">
        <f>F65*10000/F62</f>
        <v>-0.6153728029148893</v>
      </c>
      <c r="G105">
        <f>AVERAGE(C105:E105)</f>
        <v>-0.5674264437704984</v>
      </c>
      <c r="H105">
        <f>STDEV(C105:E105)</f>
        <v>0.17652229499604016</v>
      </c>
      <c r="I105">
        <f>(B105*B4+C105*C4+D105*D4+E105*E4+F105*F4)/SUM(B4:F4)</f>
        <v>-0.5760537722882108</v>
      </c>
      <c r="K105">
        <f>(LN(H105)+LN(H125))/2-LN(K114*K115^5)</f>
        <v>-4.116026197909946</v>
      </c>
    </row>
    <row r="106" spans="1:11" ht="12.75">
      <c r="A106" t="s">
        <v>70</v>
      </c>
      <c r="B106">
        <f>B66*10000/B62</f>
        <v>2.4044944057178177</v>
      </c>
      <c r="C106">
        <f>C66*10000/C62</f>
        <v>1.0753252808152587</v>
      </c>
      <c r="D106">
        <f>D66*10000/D62</f>
        <v>1.4110230099513588</v>
      </c>
      <c r="E106">
        <f>E66*10000/E62</f>
        <v>1.0808124271459907</v>
      </c>
      <c r="F106">
        <f>F66*10000/F62</f>
        <v>12.143024381402753</v>
      </c>
      <c r="G106">
        <f>AVERAGE(C106:E106)</f>
        <v>1.189053572637536</v>
      </c>
      <c r="H106">
        <f>STDEV(C106:E106)</f>
        <v>0.1922507490746799</v>
      </c>
      <c r="I106">
        <f>(B106*B4+C106*C4+D106*D4+E106*E4+F106*F4)/SUM(B4:F4)</f>
        <v>2.828195045801164</v>
      </c>
      <c r="K106">
        <f>(LN(H106)+LN(H126))/2-LN(K114*K115^6)</f>
        <v>-3.456227328231434</v>
      </c>
    </row>
    <row r="107" spans="1:11" ht="12.75">
      <c r="A107" t="s">
        <v>71</v>
      </c>
      <c r="B107">
        <f>B67*10000/B62</f>
        <v>-0.0774285625538844</v>
      </c>
      <c r="C107">
        <f>C67*10000/C62</f>
        <v>-0.13921469439967665</v>
      </c>
      <c r="D107">
        <f>D67*10000/D62</f>
        <v>-0.30896574756770234</v>
      </c>
      <c r="E107">
        <f>E67*10000/E62</f>
        <v>-0.16527097750643788</v>
      </c>
      <c r="F107">
        <f>F67*10000/F62</f>
        <v>-0.7146114003791639</v>
      </c>
      <c r="G107">
        <f>AVERAGE(C107:E107)</f>
        <v>-0.2044838064912723</v>
      </c>
      <c r="H107">
        <f>STDEV(C107:E107)</f>
        <v>0.09141711809425448</v>
      </c>
      <c r="I107">
        <f>(B107*B4+C107*C4+D107*D4+E107*E4+F107*F4)/SUM(B4:F4)</f>
        <v>-0.25430137849217593</v>
      </c>
      <c r="K107">
        <f>(LN(H107)+LN(H127))/2-LN(K114*K115^7)</f>
        <v>-4.025987698502599</v>
      </c>
    </row>
    <row r="108" spans="1:9" ht="12.75">
      <c r="A108" t="s">
        <v>72</v>
      </c>
      <c r="B108">
        <f>B68*10000/B62</f>
        <v>0.1891354177295581</v>
      </c>
      <c r="C108">
        <f>C68*10000/C62</f>
        <v>0.070582614453383</v>
      </c>
      <c r="D108">
        <f>D68*10000/D62</f>
        <v>-0.047776705935781864</v>
      </c>
      <c r="E108">
        <f>E68*10000/E62</f>
        <v>-0.04197562066698897</v>
      </c>
      <c r="F108">
        <f>F68*10000/F62</f>
        <v>0.06313096393272301</v>
      </c>
      <c r="G108">
        <f>AVERAGE(C108:E108)</f>
        <v>-0.006389904049795944</v>
      </c>
      <c r="H108">
        <f>STDEV(C108:E108)</f>
        <v>0.06672323134497923</v>
      </c>
      <c r="I108">
        <f>(B108*B4+C108*C4+D108*D4+E108*E4+F108*F4)/SUM(B4:F4)</f>
        <v>0.031135687238191816</v>
      </c>
    </row>
    <row r="109" spans="1:9" ht="12.75">
      <c r="A109" t="s">
        <v>73</v>
      </c>
      <c r="B109">
        <f>B69*10000/B62</f>
        <v>-0.06603791209167781</v>
      </c>
      <c r="C109">
        <f>C69*10000/C62</f>
        <v>0.04930216776619541</v>
      </c>
      <c r="D109">
        <f>D69*10000/D62</f>
        <v>-0.03938084970429624</v>
      </c>
      <c r="E109">
        <f>E69*10000/E62</f>
        <v>-0.006764539468260758</v>
      </c>
      <c r="F109">
        <f>F69*10000/F62</f>
        <v>0.013794684015451511</v>
      </c>
      <c r="G109">
        <f>AVERAGE(C109:E109)</f>
        <v>0.001052259531212802</v>
      </c>
      <c r="H109">
        <f>STDEV(C109:E109)</f>
        <v>0.04485528014477794</v>
      </c>
      <c r="I109">
        <f>(B109*B4+C109*C4+D109*D4+E109*E4+F109*F4)/SUM(B4:F4)</f>
        <v>-0.0069276899152164</v>
      </c>
    </row>
    <row r="110" spans="1:11" ht="12.75">
      <c r="A110" t="s">
        <v>74</v>
      </c>
      <c r="B110">
        <f>B70*10000/B62</f>
        <v>-0.400669846905887</v>
      </c>
      <c r="C110">
        <f>C70*10000/C62</f>
        <v>-0.1637416618959861</v>
      </c>
      <c r="D110">
        <f>D70*10000/D62</f>
        <v>-0.13585657487307787</v>
      </c>
      <c r="E110">
        <f>E70*10000/E62</f>
        <v>-0.1966917293078244</v>
      </c>
      <c r="F110">
        <f>F70*10000/F62</f>
        <v>-0.438277580613746</v>
      </c>
      <c r="G110">
        <f>AVERAGE(C110:E110)</f>
        <v>-0.1654299886922961</v>
      </c>
      <c r="H110">
        <f>STDEV(C110:E110)</f>
        <v>0.030452698391164223</v>
      </c>
      <c r="I110">
        <f>(B110*B4+C110*C4+D110*D4+E110*E4+F110*F4)/SUM(B4:F4)</f>
        <v>-0.23584844406999647</v>
      </c>
      <c r="K110">
        <f>EXP(AVERAGE(K103:K107))</f>
        <v>0.019909520353220723</v>
      </c>
    </row>
    <row r="111" spans="1:9" ht="12.75">
      <c r="A111" t="s">
        <v>75</v>
      </c>
      <c r="B111">
        <f>B71*10000/B62</f>
        <v>-0.024328302568086775</v>
      </c>
      <c r="C111">
        <f>C71*10000/C62</f>
        <v>-0.054485353906778326</v>
      </c>
      <c r="D111">
        <f>D71*10000/D62</f>
        <v>-0.028004505587427148</v>
      </c>
      <c r="E111">
        <f>E71*10000/E62</f>
        <v>-0.053257799198945105</v>
      </c>
      <c r="F111">
        <f>F71*10000/F62</f>
        <v>-0.056260316761147657</v>
      </c>
      <c r="G111">
        <f>AVERAGE(C111:E111)</f>
        <v>-0.045249219564383526</v>
      </c>
      <c r="H111">
        <f>STDEV(C111:E111)</f>
        <v>0.014946967677440694</v>
      </c>
      <c r="I111">
        <f>(B111*B4+C111*C4+D111*D4+E111*E4+F111*F4)/SUM(B4:F4)</f>
        <v>-0.043700126765721985</v>
      </c>
    </row>
    <row r="112" spans="1:9" ht="12.75">
      <c r="A112" t="s">
        <v>76</v>
      </c>
      <c r="B112">
        <f>B72*10000/B62</f>
        <v>-0.028599769446295047</v>
      </c>
      <c r="C112">
        <f>C72*10000/C62</f>
        <v>-0.011108068734459152</v>
      </c>
      <c r="D112">
        <f>D72*10000/D62</f>
        <v>-0.013312894043201861</v>
      </c>
      <c r="E112">
        <f>E72*10000/E62</f>
        <v>-0.013427471284858411</v>
      </c>
      <c r="F112">
        <f>F72*10000/F62</f>
        <v>-0.010074412751191432</v>
      </c>
      <c r="G112">
        <f>AVERAGE(C112:E112)</f>
        <v>-0.012616144687506473</v>
      </c>
      <c r="H112">
        <f>STDEV(C112:E112)</f>
        <v>0.001307287954582348</v>
      </c>
      <c r="I112">
        <f>(B112*B4+C112*C4+D112*D4+E112*E4+F112*F4)/SUM(B4:F4)</f>
        <v>-0.01458401458170126</v>
      </c>
    </row>
    <row r="113" spans="1:9" ht="12.75">
      <c r="A113" t="s">
        <v>77</v>
      </c>
      <c r="B113">
        <f>B73*10000/B62</f>
        <v>0.0245297039452309</v>
      </c>
      <c r="C113">
        <f>C73*10000/C62</f>
        <v>0.03164148399357808</v>
      </c>
      <c r="D113">
        <f>D73*10000/D62</f>
        <v>0.03877119509220701</v>
      </c>
      <c r="E113">
        <f>E73*10000/E62</f>
        <v>0.038290255234621026</v>
      </c>
      <c r="F113">
        <f>F73*10000/F62</f>
        <v>0.00404200746535026</v>
      </c>
      <c r="G113">
        <f>AVERAGE(C113:E113)</f>
        <v>0.03623431144013537</v>
      </c>
      <c r="H113">
        <f>STDEV(C113:E113)</f>
        <v>0.003984767716196414</v>
      </c>
      <c r="I113">
        <f>(B113*B4+C113*C4+D113*D4+E113*E4+F113*F4)/SUM(B4:F4)</f>
        <v>0.030242514457766007</v>
      </c>
    </row>
    <row r="114" spans="1:11" ht="12.75">
      <c r="A114" t="s">
        <v>78</v>
      </c>
      <c r="B114">
        <f>B74*10000/B62</f>
        <v>-0.21894617901764968</v>
      </c>
      <c r="C114">
        <f>C74*10000/C62</f>
        <v>-0.1945837606243057</v>
      </c>
      <c r="D114">
        <f>D74*10000/D62</f>
        <v>-0.19660528014053963</v>
      </c>
      <c r="E114">
        <f>E74*10000/E62</f>
        <v>-0.19673466974555856</v>
      </c>
      <c r="F114">
        <f>F74*10000/F62</f>
        <v>-0.1464680979099675</v>
      </c>
      <c r="G114">
        <f>AVERAGE(C114:E114)</f>
        <v>-0.19597457017013464</v>
      </c>
      <c r="H114">
        <f>STDEV(C114:E114)</f>
        <v>0.0012062125899062637</v>
      </c>
      <c r="I114">
        <f>(B114*B4+C114*C4+D114*D4+E114*E4+F114*F4)/SUM(B4:F4)</f>
        <v>-0.19267594794304307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-0.0011666475059751468</v>
      </c>
      <c r="C115">
        <f>C75*10000/C62</f>
        <v>-0.006472942423844872</v>
      </c>
      <c r="D115">
        <f>D75*10000/D62</f>
        <v>-0.001961408250359671</v>
      </c>
      <c r="E115">
        <f>E75*10000/E62</f>
        <v>0.0025854202245694504</v>
      </c>
      <c r="F115">
        <f>F75*10000/F62</f>
        <v>0.002316202727846113</v>
      </c>
      <c r="G115">
        <f>AVERAGE(C115:E115)</f>
        <v>-0.0019496434832116975</v>
      </c>
      <c r="H115">
        <f>STDEV(C115:E115)</f>
        <v>0.004529192784024154</v>
      </c>
      <c r="I115">
        <f>(B115*B4+C115*C4+D115*D4+E115*E4+F115*F4)/SUM(B4:F4)</f>
        <v>-0.001267178625762587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34.482863877049525</v>
      </c>
      <c r="C122">
        <f>C82*10000/C62</f>
        <v>-2.8362872063193496</v>
      </c>
      <c r="D122">
        <f>D82*10000/D62</f>
        <v>-15.216366770075831</v>
      </c>
      <c r="E122">
        <f>E82*10000/E62</f>
        <v>8.18698517677582</v>
      </c>
      <c r="F122">
        <f>F82*10000/F62</f>
        <v>-19.53349804761041</v>
      </c>
      <c r="G122">
        <f>AVERAGE(C122:E122)</f>
        <v>-3.288556266539787</v>
      </c>
      <c r="H122">
        <f>STDEV(C122:E122)</f>
        <v>11.708229202752044</v>
      </c>
      <c r="I122">
        <f>(B122*B4+C122*C4+D122*D4+E122*E4+F122*F4)/SUM(B4:F4)</f>
        <v>-0.006634526715443886</v>
      </c>
    </row>
    <row r="123" spans="1:9" ht="12.75">
      <c r="A123" t="s">
        <v>82</v>
      </c>
      <c r="B123">
        <f>B83*10000/B62</f>
        <v>1.1940554777680323</v>
      </c>
      <c r="C123">
        <f>C83*10000/C62</f>
        <v>1.208308371176213</v>
      </c>
      <c r="D123">
        <f>D83*10000/D62</f>
        <v>0.7445889372131891</v>
      </c>
      <c r="E123">
        <f>E83*10000/E62</f>
        <v>1.0391282389381944</v>
      </c>
      <c r="F123">
        <f>F83*10000/F62</f>
        <v>4.06087307983296</v>
      </c>
      <c r="G123">
        <f>AVERAGE(C123:E123)</f>
        <v>0.9973418491091989</v>
      </c>
      <c r="H123">
        <f>STDEV(C123:E123)</f>
        <v>0.2346667959894468</v>
      </c>
      <c r="I123">
        <f>(B123*B4+C123*C4+D123*D4+E123*E4+F123*F4)/SUM(B4:F4)</f>
        <v>1.4351002261678067</v>
      </c>
    </row>
    <row r="124" spans="1:9" ht="12.75">
      <c r="A124" t="s">
        <v>83</v>
      </c>
      <c r="B124">
        <f>B84*10000/B62</f>
        <v>2.2199958139003564</v>
      </c>
      <c r="C124">
        <f>C84*10000/C62</f>
        <v>-1.193576236262776</v>
      </c>
      <c r="D124">
        <f>D84*10000/D62</f>
        <v>-2.1277494956274006</v>
      </c>
      <c r="E124">
        <f>E84*10000/E62</f>
        <v>2.638709176664697</v>
      </c>
      <c r="F124">
        <f>F84*10000/F62</f>
        <v>3.4687969757085804</v>
      </c>
      <c r="G124">
        <f>AVERAGE(C124:E124)</f>
        <v>-0.22753885174182656</v>
      </c>
      <c r="H124">
        <f>STDEV(C124:E124)</f>
        <v>2.525807443152822</v>
      </c>
      <c r="I124">
        <f>(B124*B4+C124*C4+D124*D4+E124*E4+F124*F4)/SUM(B4:F4)</f>
        <v>0.6194815245626228</v>
      </c>
    </row>
    <row r="125" spans="1:9" ht="12.75">
      <c r="A125" t="s">
        <v>84</v>
      </c>
      <c r="B125">
        <f>B85*10000/B62</f>
        <v>-0.06891028646676528</v>
      </c>
      <c r="C125">
        <f>C85*10000/C62</f>
        <v>0.15987242994094106</v>
      </c>
      <c r="D125">
        <f>D85*10000/D62</f>
        <v>0.48417240268657774</v>
      </c>
      <c r="E125">
        <f>E85*10000/E62</f>
        <v>0.821658013775163</v>
      </c>
      <c r="F125">
        <f>F85*10000/F62</f>
        <v>-1.5059358995305898</v>
      </c>
      <c r="G125">
        <f>AVERAGE(C125:E125)</f>
        <v>0.4885676154675606</v>
      </c>
      <c r="H125">
        <f>STDEV(C125:E125)</f>
        <v>0.3309146841169837</v>
      </c>
      <c r="I125">
        <f>(B125*B4+C125*C4+D125*D4+E125*E4+F125*F4)/SUM(B4:F4)</f>
        <v>0.1415349443460497</v>
      </c>
    </row>
    <row r="126" spans="1:9" ht="12.75">
      <c r="A126" t="s">
        <v>85</v>
      </c>
      <c r="B126">
        <f>B86*10000/B62</f>
        <v>0.2522326662071519</v>
      </c>
      <c r="C126">
        <f>C86*10000/C62</f>
        <v>-0.6044094933018048</v>
      </c>
      <c r="D126">
        <f>D86*10000/D62</f>
        <v>-0.5052112221437904</v>
      </c>
      <c r="E126">
        <f>E86*10000/E62</f>
        <v>0.04256783302103343</v>
      </c>
      <c r="F126">
        <f>F86*10000/F62</f>
        <v>1.5347348500344569</v>
      </c>
      <c r="G126">
        <f>AVERAGE(C126:E126)</f>
        <v>-0.3556842941415206</v>
      </c>
      <c r="H126">
        <f>STDEV(C126:E126)</f>
        <v>0.34844460369233604</v>
      </c>
      <c r="I126">
        <f>(B126*B4+C126*C4+D126*D4+E126*E4+F126*F4)/SUM(B4:F4)</f>
        <v>-0.015360936554274422</v>
      </c>
    </row>
    <row r="127" spans="1:9" ht="12.75">
      <c r="A127" t="s">
        <v>86</v>
      </c>
      <c r="B127">
        <f>B87*10000/B62</f>
        <v>-0.11417544081701839</v>
      </c>
      <c r="C127">
        <f>C87*10000/C62</f>
        <v>0.12552826198122002</v>
      </c>
      <c r="D127">
        <f>D87*10000/D62</f>
        <v>0.14893274537762086</v>
      </c>
      <c r="E127">
        <f>E87*10000/E62</f>
        <v>0.014429221641098602</v>
      </c>
      <c r="F127">
        <f>F87*10000/F62</f>
        <v>-0.08315660533334958</v>
      </c>
      <c r="G127">
        <f>AVERAGE(C127:E127)</f>
        <v>0.09629674299997983</v>
      </c>
      <c r="H127">
        <f>STDEV(C127:E127)</f>
        <v>0.07185861639948443</v>
      </c>
      <c r="I127">
        <f>(B127*B4+C127*C4+D127*D4+E127*E4+F127*F4)/SUM(B4:F4)</f>
        <v>0.04193840933978076</v>
      </c>
    </row>
    <row r="128" spans="1:9" ht="12.75">
      <c r="A128" t="s">
        <v>87</v>
      </c>
      <c r="B128">
        <f>B88*10000/B62</f>
        <v>0.4294189750523153</v>
      </c>
      <c r="C128">
        <f>C88*10000/C62</f>
        <v>-0.12974417977097624</v>
      </c>
      <c r="D128">
        <f>D88*10000/D62</f>
        <v>-0.671190403720209</v>
      </c>
      <c r="E128">
        <f>E88*10000/E62</f>
        <v>0.1627514935472503</v>
      </c>
      <c r="F128">
        <f>F88*10000/F62</f>
        <v>0.24470987629369131</v>
      </c>
      <c r="G128">
        <f>AVERAGE(C128:E128)</f>
        <v>-0.2127276966479783</v>
      </c>
      <c r="H128">
        <f>STDEV(C128:E128)</f>
        <v>0.4231187422691994</v>
      </c>
      <c r="I128">
        <f>(B128*B4+C128*C4+D128*D4+E128*E4+F128*F4)/SUM(B4:F4)</f>
        <v>-0.05891372240250111</v>
      </c>
    </row>
    <row r="129" spans="1:9" ht="12.75">
      <c r="A129" t="s">
        <v>88</v>
      </c>
      <c r="B129">
        <f>B89*10000/B62</f>
        <v>-0.008053918984702035</v>
      </c>
      <c r="C129">
        <f>C89*10000/C62</f>
        <v>-0.008494299037303015</v>
      </c>
      <c r="D129">
        <f>D89*10000/D62</f>
        <v>0.03543226063327202</v>
      </c>
      <c r="E129">
        <f>E89*10000/E62</f>
        <v>0.028644273052649116</v>
      </c>
      <c r="F129">
        <f>F89*10000/F62</f>
        <v>-0.18737040780516637</v>
      </c>
      <c r="G129">
        <f>AVERAGE(C129:E129)</f>
        <v>0.018527411549539373</v>
      </c>
      <c r="H129">
        <f>STDEV(C129:E129)</f>
        <v>0.02364632796287777</v>
      </c>
      <c r="I129">
        <f>(B129*B4+C129*C4+D129*D4+E129*E4+F129*F4)/SUM(B4:F4)</f>
        <v>-0.012824582042884931</v>
      </c>
    </row>
    <row r="130" spans="1:9" ht="12.75">
      <c r="A130" t="s">
        <v>89</v>
      </c>
      <c r="B130">
        <f>B90*10000/B62</f>
        <v>0.100380492827047</v>
      </c>
      <c r="C130">
        <f>C90*10000/C62</f>
        <v>0.08030587393925948</v>
      </c>
      <c r="D130">
        <f>D90*10000/D62</f>
        <v>-0.011407155625062396</v>
      </c>
      <c r="E130">
        <f>E90*10000/E62</f>
        <v>0.004173908570413692</v>
      </c>
      <c r="F130">
        <f>F90*10000/F62</f>
        <v>0.16925227181326838</v>
      </c>
      <c r="G130">
        <f>AVERAGE(C130:E130)</f>
        <v>0.02435754229487026</v>
      </c>
      <c r="H130">
        <f>STDEV(C130:E130)</f>
        <v>0.04907498599805006</v>
      </c>
      <c r="I130">
        <f>(B130*B4+C130*C4+D130*D4+E130*E4+F130*F4)/SUM(B4:F4)</f>
        <v>0.054698997312497784</v>
      </c>
    </row>
    <row r="131" spans="1:9" ht="12.75">
      <c r="A131" t="s">
        <v>90</v>
      </c>
      <c r="B131">
        <f>B91*10000/B62</f>
        <v>-0.041082015030519316</v>
      </c>
      <c r="C131">
        <f>C91*10000/C62</f>
        <v>-0.012958830738228642</v>
      </c>
      <c r="D131">
        <f>D91*10000/D62</f>
        <v>0.004270922599618308</v>
      </c>
      <c r="E131">
        <f>E91*10000/E62</f>
        <v>-0.02959842668295177</v>
      </c>
      <c r="F131">
        <f>F91*10000/F62</f>
        <v>-0.030235391325284928</v>
      </c>
      <c r="G131">
        <f>AVERAGE(C131:E131)</f>
        <v>-0.012762111607187368</v>
      </c>
      <c r="H131">
        <f>STDEV(C131:E131)</f>
        <v>0.01693553155406026</v>
      </c>
      <c r="I131">
        <f>(B131*B4+C131*C4+D131*D4+E131*E4+F131*F4)/SUM(B4:F4)</f>
        <v>-0.019184512362379023</v>
      </c>
    </row>
    <row r="132" spans="1:9" ht="12.75">
      <c r="A132" t="s">
        <v>91</v>
      </c>
      <c r="B132">
        <f>B92*10000/B62</f>
        <v>0.061623865003097356</v>
      </c>
      <c r="C132">
        <f>C92*10000/C62</f>
        <v>0.002165976837558653</v>
      </c>
      <c r="D132">
        <f>D92*10000/D62</f>
        <v>-0.06273041474252793</v>
      </c>
      <c r="E132">
        <f>E92*10000/E62</f>
        <v>0.00969636522242739</v>
      </c>
      <c r="F132">
        <f>F92*10000/F62</f>
        <v>0.048350390749117796</v>
      </c>
      <c r="G132">
        <f>AVERAGE(C132:E132)</f>
        <v>-0.016956024227513963</v>
      </c>
      <c r="H132">
        <f>STDEV(C132:E132)</f>
        <v>0.0398201934647798</v>
      </c>
      <c r="I132">
        <f>(B132*B4+C132*C4+D132*D4+E132*E4+F132*F4)/SUM(B4:F4)</f>
        <v>0.0031146978342617036</v>
      </c>
    </row>
    <row r="133" spans="1:9" ht="12.75">
      <c r="A133" t="s">
        <v>92</v>
      </c>
      <c r="B133">
        <f>B93*10000/B62</f>
        <v>0.08453580476790448</v>
      </c>
      <c r="C133">
        <f>C93*10000/C62</f>
        <v>0.08031996861026253</v>
      </c>
      <c r="D133">
        <f>D93*10000/D62</f>
        <v>0.08351813234690021</v>
      </c>
      <c r="E133">
        <f>E93*10000/E62</f>
        <v>0.07754576989417483</v>
      </c>
      <c r="F133">
        <f>F93*10000/F62</f>
        <v>0.055172262779196235</v>
      </c>
      <c r="G133">
        <f>AVERAGE(C133:E133)</f>
        <v>0.08046129028377919</v>
      </c>
      <c r="H133">
        <f>STDEV(C133:E133)</f>
        <v>0.002988688203582826</v>
      </c>
      <c r="I133">
        <f>(B133*B4+C133*C4+D133*D4+E133*E4+F133*F4)/SUM(B4:F4)</f>
        <v>0.07767062532176844</v>
      </c>
    </row>
    <row r="134" spans="1:9" ht="12.75">
      <c r="A134" t="s">
        <v>93</v>
      </c>
      <c r="B134">
        <f>B94*10000/B62</f>
        <v>0.005070481136437555</v>
      </c>
      <c r="C134">
        <f>C94*10000/C62</f>
        <v>0.007944671144149325</v>
      </c>
      <c r="D134">
        <f>D94*10000/D62</f>
        <v>-0.0014707502807570529</v>
      </c>
      <c r="E134">
        <f>E94*10000/E62</f>
        <v>0.0029212107049812358</v>
      </c>
      <c r="F134">
        <f>F94*10000/F62</f>
        <v>-0.02868562264280271</v>
      </c>
      <c r="G134">
        <f>AVERAGE(C134:E134)</f>
        <v>0.003131710522791169</v>
      </c>
      <c r="H134">
        <f>STDEV(C134:E134)</f>
        <v>0.004711238985884714</v>
      </c>
      <c r="I134">
        <f>(B134*B4+C134*C4+D134*D4+E134*E4+F134*F4)/SUM(B4:F4)</f>
        <v>-0.000839467089244343</v>
      </c>
    </row>
    <row r="135" spans="1:9" ht="12.75">
      <c r="A135" t="s">
        <v>94</v>
      </c>
      <c r="B135">
        <f>B95*10000/B62</f>
        <v>-0.003210937640306529</v>
      </c>
      <c r="C135">
        <f>C95*10000/C62</f>
        <v>-0.004197051548830741</v>
      </c>
      <c r="D135">
        <f>D95*10000/D62</f>
        <v>-0.0009261760182197144</v>
      </c>
      <c r="E135">
        <f>E95*10000/E62</f>
        <v>0.00013061611238583603</v>
      </c>
      <c r="F135">
        <f>F95*10000/F62</f>
        <v>-0.003047691169324176</v>
      </c>
      <c r="G135">
        <f>AVERAGE(C135:E135)</f>
        <v>-0.0016642038182215397</v>
      </c>
      <c r="H135">
        <f>STDEV(C135:E135)</f>
        <v>0.00225625588568021</v>
      </c>
      <c r="I135">
        <f>(B135*B4+C135*C4+D135*D4+E135*E4+F135*F4)/SUM(B4:F4)</f>
        <v>-0.002072651896729387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2005-09-26T06:11:04Z</cp:lastPrinted>
  <dcterms:created xsi:type="dcterms:W3CDTF">2005-09-26T06:11:04Z</dcterms:created>
  <dcterms:modified xsi:type="dcterms:W3CDTF">2006-01-27T17:43:18Z</dcterms:modified>
  <cp:category/>
  <cp:version/>
  <cp:contentType/>
  <cp:contentStatus/>
</cp:coreProperties>
</file>