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<sst xmlns="http://schemas.openxmlformats.org/spreadsheetml/2006/main" count="204" uniqueCount="98">
  <si>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Tue 27/09/2005       07:29:04</t>
  </si>
  <si>
    <t>LISSNER</t>
  </si>
  <si>
    <t>HCMQAP687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</si>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</sst>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5018344"/>
        <c:axId val="947369"/>
      </c:lineChart>
      <c:catAx>
        <c:axId val="150183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47369"/>
        <c:crosses val="autoZero"/>
        <c:auto val="1"/>
        <c:lblOffset val="100"/>
        <c:noMultiLvlLbl val="0"/>
      </c:catAx>
      <c:valAx>
        <c:axId val="9473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01834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-0.002253</v>
      </c>
      <c r="C4" s="12">
        <v>-0.003758</v>
      </c>
      <c r="D4" s="12">
        <v>-0.003756</v>
      </c>
      <c r="E4" s="12">
        <v>-0.003758</v>
      </c>
      <c r="F4" s="24">
        <v>-0.002089</v>
      </c>
      <c r="G4" s="34">
        <v>-0.011709</v>
      </c>
    </row>
    <row r="5" spans="1:7" ht="12.75" thickBot="1">
      <c r="A5" s="44" t="s">
        <v>13</v>
      </c>
      <c r="B5" s="45">
        <v>0.471218</v>
      </c>
      <c r="C5" s="46">
        <v>0.560395</v>
      </c>
      <c r="D5" s="46">
        <v>-0.58549</v>
      </c>
      <c r="E5" s="46">
        <v>0.014737</v>
      </c>
      <c r="F5" s="47">
        <v>-0.456879</v>
      </c>
      <c r="G5" s="48">
        <v>6.414714</v>
      </c>
    </row>
    <row r="6" spans="1:7" ht="12.75" thickTop="1">
      <c r="A6" s="6" t="s">
        <v>14</v>
      </c>
      <c r="B6" s="39">
        <v>-46.07764</v>
      </c>
      <c r="C6" s="40">
        <v>100.2991</v>
      </c>
      <c r="D6" s="40">
        <v>-10.91295</v>
      </c>
      <c r="E6" s="40">
        <v>67.81889</v>
      </c>
      <c r="F6" s="41">
        <v>-233.11</v>
      </c>
      <c r="G6" s="42">
        <v>-0.00153342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-1.741544</v>
      </c>
      <c r="C8" s="13">
        <v>1.81579</v>
      </c>
      <c r="D8" s="13">
        <v>0.4309341</v>
      </c>
      <c r="E8" s="13">
        <v>-0.8945174</v>
      </c>
      <c r="F8" s="25">
        <v>-1.435459</v>
      </c>
      <c r="G8" s="35">
        <v>-0.1178772</v>
      </c>
    </row>
    <row r="9" spans="1:7" ht="12">
      <c r="A9" s="20" t="s">
        <v>17</v>
      </c>
      <c r="B9" s="29">
        <v>0.5519277</v>
      </c>
      <c r="C9" s="13">
        <v>-0.2718237</v>
      </c>
      <c r="D9" s="13">
        <v>-0.1455888</v>
      </c>
      <c r="E9" s="13">
        <v>0.828136</v>
      </c>
      <c r="F9" s="25">
        <v>0.04469789</v>
      </c>
      <c r="G9" s="35">
        <v>0.1845071</v>
      </c>
    </row>
    <row r="10" spans="1:7" ht="12">
      <c r="A10" s="20" t="s">
        <v>18</v>
      </c>
      <c r="B10" s="29">
        <v>1.048326</v>
      </c>
      <c r="C10" s="13">
        <v>-0.8173385</v>
      </c>
      <c r="D10" s="13">
        <v>-0.6182491</v>
      </c>
      <c r="E10" s="13">
        <v>0.3206608</v>
      </c>
      <c r="F10" s="25">
        <v>-2.111855</v>
      </c>
      <c r="G10" s="35">
        <v>-0.3996065</v>
      </c>
    </row>
    <row r="11" spans="1:7" ht="12">
      <c r="A11" s="21" t="s">
        <v>19</v>
      </c>
      <c r="B11" s="31">
        <v>2.644316</v>
      </c>
      <c r="C11" s="15">
        <v>1.443425</v>
      </c>
      <c r="D11" s="15">
        <v>2.715239</v>
      </c>
      <c r="E11" s="15">
        <v>1.627816</v>
      </c>
      <c r="F11" s="27">
        <v>13.47471</v>
      </c>
      <c r="G11" s="37">
        <v>3.576875</v>
      </c>
    </row>
    <row r="12" spans="1:7" ht="12">
      <c r="A12" s="20" t="s">
        <v>20</v>
      </c>
      <c r="B12" s="29">
        <v>-0.4426686</v>
      </c>
      <c r="C12" s="13">
        <v>-0.2736533</v>
      </c>
      <c r="D12" s="13">
        <v>-0.1139814</v>
      </c>
      <c r="E12" s="13">
        <v>-0.1770731</v>
      </c>
      <c r="F12" s="25">
        <v>0.1809292</v>
      </c>
      <c r="G12" s="35">
        <v>-0.1755595</v>
      </c>
    </row>
    <row r="13" spans="1:7" ht="12">
      <c r="A13" s="20" t="s">
        <v>21</v>
      </c>
      <c r="B13" s="29">
        <v>-0.05095974</v>
      </c>
      <c r="C13" s="13">
        <v>0.05037871</v>
      </c>
      <c r="D13" s="13">
        <v>-0.07871908</v>
      </c>
      <c r="E13" s="13">
        <v>0.2062922</v>
      </c>
      <c r="F13" s="25">
        <v>-0.05846673</v>
      </c>
      <c r="G13" s="35">
        <v>0.02767235</v>
      </c>
    </row>
    <row r="14" spans="1:7" ht="12">
      <c r="A14" s="20" t="s">
        <v>22</v>
      </c>
      <c r="B14" s="29">
        <v>0.001044505</v>
      </c>
      <c r="C14" s="13">
        <v>0.02381241</v>
      </c>
      <c r="D14" s="13">
        <v>-0.03587952</v>
      </c>
      <c r="E14" s="13">
        <v>-0.04464999</v>
      </c>
      <c r="F14" s="25">
        <v>0.1923385</v>
      </c>
      <c r="G14" s="35">
        <v>0.01223857</v>
      </c>
    </row>
    <row r="15" spans="1:7" ht="12">
      <c r="A15" s="21" t="s">
        <v>23</v>
      </c>
      <c r="B15" s="31">
        <v>-0.3864583</v>
      </c>
      <c r="C15" s="15">
        <v>-0.09778641</v>
      </c>
      <c r="D15" s="15">
        <v>-0.04394803</v>
      </c>
      <c r="E15" s="15">
        <v>-0.1556123</v>
      </c>
      <c r="F15" s="27">
        <v>-0.3412466</v>
      </c>
      <c r="G15" s="37">
        <v>-0.1729772</v>
      </c>
    </row>
    <row r="16" spans="1:7" ht="12">
      <c r="A16" s="20" t="s">
        <v>24</v>
      </c>
      <c r="B16" s="29">
        <v>-0.02173018</v>
      </c>
      <c r="C16" s="13">
        <v>-0.04357178</v>
      </c>
      <c r="D16" s="13">
        <v>-0.01046503</v>
      </c>
      <c r="E16" s="13">
        <v>0.01063255</v>
      </c>
      <c r="F16" s="25">
        <v>0.01663965</v>
      </c>
      <c r="G16" s="35">
        <v>-0.01135584</v>
      </c>
    </row>
    <row r="17" spans="1:7" ht="12">
      <c r="A17" s="20" t="s">
        <v>25</v>
      </c>
      <c r="B17" s="29">
        <v>-0.02599894</v>
      </c>
      <c r="C17" s="13">
        <v>-0.02678137</v>
      </c>
      <c r="D17" s="13">
        <v>-0.01355508</v>
      </c>
      <c r="E17" s="13">
        <v>-0.0247795</v>
      </c>
      <c r="F17" s="25">
        <v>-0.02710455</v>
      </c>
      <c r="G17" s="35">
        <v>-0.02304624</v>
      </c>
    </row>
    <row r="18" spans="1:7" ht="12">
      <c r="A18" s="20" t="s">
        <v>26</v>
      </c>
      <c r="B18" s="29">
        <v>0.04004877</v>
      </c>
      <c r="C18" s="13">
        <v>0.01102802</v>
      </c>
      <c r="D18" s="13">
        <v>0.0406135</v>
      </c>
      <c r="E18" s="13">
        <v>0.01469399</v>
      </c>
      <c r="F18" s="25">
        <v>0.04361709</v>
      </c>
      <c r="G18" s="35">
        <v>0.0275787</v>
      </c>
    </row>
    <row r="19" spans="1:7" ht="12">
      <c r="A19" s="21" t="s">
        <v>27</v>
      </c>
      <c r="B19" s="31">
        <v>-0.2148706</v>
      </c>
      <c r="C19" s="15">
        <v>-0.1939211</v>
      </c>
      <c r="D19" s="15">
        <v>-0.2112031</v>
      </c>
      <c r="E19" s="15">
        <v>-0.2004277</v>
      </c>
      <c r="F19" s="27">
        <v>-0.1454117</v>
      </c>
      <c r="G19" s="37">
        <v>-0.1961762</v>
      </c>
    </row>
    <row r="20" spans="1:7" ht="12.75" thickBot="1">
      <c r="A20" s="44" t="s">
        <v>28</v>
      </c>
      <c r="B20" s="45">
        <v>-0.002116392</v>
      </c>
      <c r="C20" s="46">
        <v>0.005181045</v>
      </c>
      <c r="D20" s="46">
        <v>0.00325558</v>
      </c>
      <c r="E20" s="46">
        <v>0.002062721</v>
      </c>
      <c r="F20" s="47">
        <v>-0.001733336</v>
      </c>
      <c r="G20" s="48">
        <v>0.001989411</v>
      </c>
    </row>
    <row r="21" spans="1:7" ht="12.75" thickTop="1">
      <c r="A21" s="6" t="s">
        <v>29</v>
      </c>
      <c r="B21" s="39">
        <v>-13.30817</v>
      </c>
      <c r="C21" s="40">
        <v>11.13055</v>
      </c>
      <c r="D21" s="40">
        <v>-7.139484</v>
      </c>
      <c r="E21" s="40">
        <v>26.61137</v>
      </c>
      <c r="F21" s="41">
        <v>-40.68729</v>
      </c>
      <c r="G21" s="43">
        <v>0.001892615</v>
      </c>
    </row>
    <row r="22" spans="1:7" ht="12">
      <c r="A22" s="20" t="s">
        <v>30</v>
      </c>
      <c r="B22" s="29">
        <v>9.424363</v>
      </c>
      <c r="C22" s="13">
        <v>11.20791</v>
      </c>
      <c r="D22" s="13">
        <v>-11.70981</v>
      </c>
      <c r="E22" s="13">
        <v>0.2947317</v>
      </c>
      <c r="F22" s="25">
        <v>-9.137586</v>
      </c>
      <c r="G22" s="36">
        <v>0</v>
      </c>
    </row>
    <row r="23" spans="1:7" ht="12">
      <c r="A23" s="20" t="s">
        <v>31</v>
      </c>
      <c r="B23" s="29">
        <v>0.156666</v>
      </c>
      <c r="C23" s="13">
        <v>3.302626</v>
      </c>
      <c r="D23" s="13">
        <v>1.355392</v>
      </c>
      <c r="E23" s="13">
        <v>1.283234</v>
      </c>
      <c r="F23" s="25">
        <v>7.873515</v>
      </c>
      <c r="G23" s="35">
        <v>2.505935</v>
      </c>
    </row>
    <row r="24" spans="1:7" ht="12">
      <c r="A24" s="20" t="s">
        <v>32</v>
      </c>
      <c r="B24" s="29">
        <v>0.7324867</v>
      </c>
      <c r="C24" s="13">
        <v>2.735845</v>
      </c>
      <c r="D24" s="13">
        <v>-0.04340679</v>
      </c>
      <c r="E24" s="13">
        <v>3.216514</v>
      </c>
      <c r="F24" s="25">
        <v>3.968898</v>
      </c>
      <c r="G24" s="35">
        <v>2.058919</v>
      </c>
    </row>
    <row r="25" spans="1:7" ht="12">
      <c r="A25" s="20" t="s">
        <v>33</v>
      </c>
      <c r="B25" s="29">
        <v>-0.6909254</v>
      </c>
      <c r="C25" s="13">
        <v>0.9094018</v>
      </c>
      <c r="D25" s="13">
        <v>0.2757225</v>
      </c>
      <c r="E25" s="13">
        <v>0.1285708</v>
      </c>
      <c r="F25" s="25">
        <v>-0.7790153</v>
      </c>
      <c r="G25" s="35">
        <v>0.1122432</v>
      </c>
    </row>
    <row r="26" spans="1:7" ht="12">
      <c r="A26" s="21" t="s">
        <v>34</v>
      </c>
      <c r="B26" s="31">
        <v>-0.008474073</v>
      </c>
      <c r="C26" s="15">
        <v>-0.4960231</v>
      </c>
      <c r="D26" s="15">
        <v>-0.05284075</v>
      </c>
      <c r="E26" s="15">
        <v>0.08045286</v>
      </c>
      <c r="F26" s="27">
        <v>1.795603</v>
      </c>
      <c r="G26" s="37">
        <v>0.1262088</v>
      </c>
    </row>
    <row r="27" spans="1:7" ht="12">
      <c r="A27" s="20" t="s">
        <v>35</v>
      </c>
      <c r="B27" s="29">
        <v>-0.1814774</v>
      </c>
      <c r="C27" s="13">
        <v>-0.2490203</v>
      </c>
      <c r="D27" s="13">
        <v>-0.06442846</v>
      </c>
      <c r="E27" s="13">
        <v>0.0627306</v>
      </c>
      <c r="F27" s="25">
        <v>0.2941422</v>
      </c>
      <c r="G27" s="35">
        <v>-0.04715752</v>
      </c>
    </row>
    <row r="28" spans="1:7" ht="12">
      <c r="A28" s="20" t="s">
        <v>36</v>
      </c>
      <c r="B28" s="29">
        <v>0.1843025</v>
      </c>
      <c r="C28" s="13">
        <v>0.2024221</v>
      </c>
      <c r="D28" s="13">
        <v>0.1158675</v>
      </c>
      <c r="E28" s="13">
        <v>0.5414167</v>
      </c>
      <c r="F28" s="25">
        <v>0.3218197</v>
      </c>
      <c r="G28" s="35">
        <v>0.2765481</v>
      </c>
    </row>
    <row r="29" spans="1:7" ht="12">
      <c r="A29" s="20" t="s">
        <v>37</v>
      </c>
      <c r="B29" s="29">
        <v>-0.111849</v>
      </c>
      <c r="C29" s="13">
        <v>-0.08143114</v>
      </c>
      <c r="D29" s="13">
        <v>-0.02058495</v>
      </c>
      <c r="E29" s="13">
        <v>-0.08664209</v>
      </c>
      <c r="F29" s="25">
        <v>-0.08612014</v>
      </c>
      <c r="G29" s="35">
        <v>-0.07306492</v>
      </c>
    </row>
    <row r="30" spans="1:7" ht="12">
      <c r="A30" s="21" t="s">
        <v>38</v>
      </c>
      <c r="B30" s="31">
        <v>-0.03015197</v>
      </c>
      <c r="C30" s="15">
        <v>-0.1123108</v>
      </c>
      <c r="D30" s="15">
        <v>-0.02276394</v>
      </c>
      <c r="E30" s="15">
        <v>0.04907327</v>
      </c>
      <c r="F30" s="27">
        <v>0.2214073</v>
      </c>
      <c r="G30" s="37">
        <v>0.004585468</v>
      </c>
    </row>
    <row r="31" spans="1:7" ht="12">
      <c r="A31" s="20" t="s">
        <v>39</v>
      </c>
      <c r="B31" s="29">
        <v>-0.035235</v>
      </c>
      <c r="C31" s="13">
        <v>-0.08315968</v>
      </c>
      <c r="D31" s="13">
        <v>-0.01498613</v>
      </c>
      <c r="E31" s="13">
        <v>-0.008658449</v>
      </c>
      <c r="F31" s="25">
        <v>0.02621917</v>
      </c>
      <c r="G31" s="35">
        <v>-0.02727942</v>
      </c>
    </row>
    <row r="32" spans="1:7" ht="12">
      <c r="A32" s="20" t="s">
        <v>40</v>
      </c>
      <c r="B32" s="29">
        <v>0.04155134</v>
      </c>
      <c r="C32" s="13">
        <v>0.01544563</v>
      </c>
      <c r="D32" s="13">
        <v>0.03227346</v>
      </c>
      <c r="E32" s="13">
        <v>0.07155615</v>
      </c>
      <c r="F32" s="25">
        <v>0.02876895</v>
      </c>
      <c r="G32" s="35">
        <v>0.03854819</v>
      </c>
    </row>
    <row r="33" spans="1:7" ht="12">
      <c r="A33" s="20" t="s">
        <v>41</v>
      </c>
      <c r="B33" s="29">
        <v>0.07923148</v>
      </c>
      <c r="C33" s="13">
        <v>0.04204804</v>
      </c>
      <c r="D33" s="13">
        <v>0.0752228</v>
      </c>
      <c r="E33" s="13">
        <v>0.07266554</v>
      </c>
      <c r="F33" s="25">
        <v>0.07070711</v>
      </c>
      <c r="G33" s="35">
        <v>0.06659496</v>
      </c>
    </row>
    <row r="34" spans="1:7" ht="12">
      <c r="A34" s="21" t="s">
        <v>42</v>
      </c>
      <c r="B34" s="31">
        <v>0.002488128</v>
      </c>
      <c r="C34" s="15">
        <v>-0.008099915</v>
      </c>
      <c r="D34" s="15">
        <v>-0.0008260626</v>
      </c>
      <c r="E34" s="15">
        <v>0.00739165</v>
      </c>
      <c r="F34" s="27">
        <v>-0.03301714</v>
      </c>
      <c r="G34" s="37">
        <v>-0.004416106</v>
      </c>
    </row>
    <row r="35" spans="1:7" ht="12.75" thickBot="1">
      <c r="A35" s="22" t="s">
        <v>43</v>
      </c>
      <c r="B35" s="32">
        <v>-0.003615098</v>
      </c>
      <c r="C35" s="16">
        <v>0.001447496</v>
      </c>
      <c r="D35" s="16">
        <v>-0.0004806678</v>
      </c>
      <c r="E35" s="16">
        <v>0.001691884</v>
      </c>
      <c r="F35" s="28">
        <v>0.006785906</v>
      </c>
      <c r="G35" s="38">
        <v>0.00102626</v>
      </c>
    </row>
    <row r="36" spans="1:7" ht="12">
      <c r="A36" s="4" t="s">
        <v>44</v>
      </c>
      <c r="B36" s="3">
        <v>21.92383</v>
      </c>
      <c r="C36" s="3">
        <v>21.92078</v>
      </c>
      <c r="D36" s="3">
        <v>21.92383</v>
      </c>
      <c r="E36" s="3">
        <v>21.91773</v>
      </c>
      <c r="F36" s="3">
        <v>21.91773</v>
      </c>
      <c r="G36" s="3"/>
    </row>
    <row r="37" spans="1:6" ht="12">
      <c r="A37" s="4" t="s">
        <v>45</v>
      </c>
      <c r="B37" s="2">
        <v>0.1515706</v>
      </c>
      <c r="C37" s="2">
        <v>0.0289917</v>
      </c>
      <c r="D37" s="2">
        <v>-0.04475912</v>
      </c>
      <c r="E37" s="2">
        <v>-0.08595785</v>
      </c>
      <c r="F37" s="2">
        <v>-0.1190186</v>
      </c>
    </row>
    <row r="38" spans="1:7" ht="12">
      <c r="A38" s="4" t="s">
        <v>53</v>
      </c>
      <c r="B38" s="2">
        <v>7.835324E-05</v>
      </c>
      <c r="C38" s="2">
        <v>-0.0001705295</v>
      </c>
      <c r="D38" s="2">
        <v>1.853778E-05</v>
      </c>
      <c r="E38" s="2">
        <v>-0.0001152934</v>
      </c>
      <c r="F38" s="2">
        <v>0.0003962235</v>
      </c>
      <c r="G38" s="2">
        <v>0.0002561556</v>
      </c>
    </row>
    <row r="39" spans="1:7" ht="12.75" thickBot="1">
      <c r="A39" s="4" t="s">
        <v>54</v>
      </c>
      <c r="B39" s="2">
        <v>2.255004E-05</v>
      </c>
      <c r="C39" s="2">
        <v>-1.873081E-05</v>
      </c>
      <c r="D39" s="2">
        <v>1.215883E-05</v>
      </c>
      <c r="E39" s="2">
        <v>-4.523594E-05</v>
      </c>
      <c r="F39" s="2">
        <v>6.953045E-05</v>
      </c>
      <c r="G39" s="2">
        <v>0.0007239828</v>
      </c>
    </row>
    <row r="40" spans="2:7" ht="12.75" thickBot="1">
      <c r="B40" s="7" t="s">
        <v>46</v>
      </c>
      <c r="C40" s="18">
        <v>-0.003757</v>
      </c>
      <c r="D40" s="17" t="s">
        <v>47</v>
      </c>
      <c r="E40" s="18">
        <v>3.116301</v>
      </c>
      <c r="F40" s="17" t="s">
        <v>48</v>
      </c>
      <c r="G40" s="8">
        <v>55.070251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0.002253</v>
      </c>
      <c r="C4">
        <v>0.003758</v>
      </c>
      <c r="D4">
        <v>0.003756</v>
      </c>
      <c r="E4">
        <v>0.003758</v>
      </c>
      <c r="F4">
        <v>0.002089</v>
      </c>
      <c r="G4">
        <v>0.011709</v>
      </c>
    </row>
    <row r="5" spans="1:7" ht="12.75">
      <c r="A5" t="s">
        <v>13</v>
      </c>
      <c r="B5">
        <v>0.471218</v>
      </c>
      <c r="C5">
        <v>0.560395</v>
      </c>
      <c r="D5">
        <v>-0.58549</v>
      </c>
      <c r="E5">
        <v>0.014737</v>
      </c>
      <c r="F5">
        <v>-0.456879</v>
      </c>
      <c r="G5">
        <v>6.414714</v>
      </c>
    </row>
    <row r="6" spans="1:7" ht="12.75">
      <c r="A6" t="s">
        <v>14</v>
      </c>
      <c r="B6" s="49">
        <v>-46.07764</v>
      </c>
      <c r="C6" s="49">
        <v>100.2991</v>
      </c>
      <c r="D6" s="49">
        <v>-10.91295</v>
      </c>
      <c r="E6" s="49">
        <v>67.81889</v>
      </c>
      <c r="F6" s="49">
        <v>-233.11</v>
      </c>
      <c r="G6" s="49">
        <v>-0.00153342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-1.741544</v>
      </c>
      <c r="C8" s="49">
        <v>1.81579</v>
      </c>
      <c r="D8" s="49">
        <v>0.4309341</v>
      </c>
      <c r="E8" s="49">
        <v>-0.8945174</v>
      </c>
      <c r="F8" s="49">
        <v>-1.435459</v>
      </c>
      <c r="G8" s="49">
        <v>-0.1178772</v>
      </c>
    </row>
    <row r="9" spans="1:7" ht="12.75">
      <c r="A9" t="s">
        <v>17</v>
      </c>
      <c r="B9" s="49">
        <v>0.5519277</v>
      </c>
      <c r="C9" s="49">
        <v>-0.2718237</v>
      </c>
      <c r="D9" s="49">
        <v>-0.1455888</v>
      </c>
      <c r="E9" s="49">
        <v>0.828136</v>
      </c>
      <c r="F9" s="49">
        <v>0.04469789</v>
      </c>
      <c r="G9" s="49">
        <v>0.1845071</v>
      </c>
    </row>
    <row r="10" spans="1:7" ht="12.75">
      <c r="A10" t="s">
        <v>18</v>
      </c>
      <c r="B10" s="49">
        <v>1.048326</v>
      </c>
      <c r="C10" s="49">
        <v>-0.8173385</v>
      </c>
      <c r="D10" s="49">
        <v>-0.6182491</v>
      </c>
      <c r="E10" s="49">
        <v>0.3206608</v>
      </c>
      <c r="F10" s="49">
        <v>-2.111855</v>
      </c>
      <c r="G10" s="49">
        <v>-0.3996065</v>
      </c>
    </row>
    <row r="11" spans="1:7" ht="12.75">
      <c r="A11" t="s">
        <v>19</v>
      </c>
      <c r="B11" s="49">
        <v>2.644316</v>
      </c>
      <c r="C11" s="49">
        <v>1.443425</v>
      </c>
      <c r="D11" s="49">
        <v>2.715239</v>
      </c>
      <c r="E11" s="49">
        <v>1.627816</v>
      </c>
      <c r="F11" s="49">
        <v>13.47471</v>
      </c>
      <c r="G11" s="49">
        <v>3.576875</v>
      </c>
    </row>
    <row r="12" spans="1:7" ht="12.75">
      <c r="A12" t="s">
        <v>20</v>
      </c>
      <c r="B12" s="49">
        <v>-0.4426686</v>
      </c>
      <c r="C12" s="49">
        <v>-0.2736533</v>
      </c>
      <c r="D12" s="49">
        <v>-0.1139814</v>
      </c>
      <c r="E12" s="49">
        <v>-0.1770731</v>
      </c>
      <c r="F12" s="49">
        <v>0.1809292</v>
      </c>
      <c r="G12" s="49">
        <v>-0.1755595</v>
      </c>
    </row>
    <row r="13" spans="1:7" ht="12.75">
      <c r="A13" t="s">
        <v>21</v>
      </c>
      <c r="B13" s="49">
        <v>-0.05095974</v>
      </c>
      <c r="C13" s="49">
        <v>0.05037871</v>
      </c>
      <c r="D13" s="49">
        <v>-0.07871908</v>
      </c>
      <c r="E13" s="49">
        <v>0.2062922</v>
      </c>
      <c r="F13" s="49">
        <v>-0.05846673</v>
      </c>
      <c r="G13" s="49">
        <v>0.02767235</v>
      </c>
    </row>
    <row r="14" spans="1:7" ht="12.75">
      <c r="A14" t="s">
        <v>22</v>
      </c>
      <c r="B14" s="49">
        <v>0.001044505</v>
      </c>
      <c r="C14" s="49">
        <v>0.02381241</v>
      </c>
      <c r="D14" s="49">
        <v>-0.03587952</v>
      </c>
      <c r="E14" s="49">
        <v>-0.04464999</v>
      </c>
      <c r="F14" s="49">
        <v>0.1923385</v>
      </c>
      <c r="G14" s="49">
        <v>0.01223857</v>
      </c>
    </row>
    <row r="15" spans="1:7" ht="12.75">
      <c r="A15" t="s">
        <v>23</v>
      </c>
      <c r="B15" s="49">
        <v>-0.3864583</v>
      </c>
      <c r="C15" s="49">
        <v>-0.09778641</v>
      </c>
      <c r="D15" s="49">
        <v>-0.04394803</v>
      </c>
      <c r="E15" s="49">
        <v>-0.1556123</v>
      </c>
      <c r="F15" s="49">
        <v>-0.3412466</v>
      </c>
      <c r="G15" s="49">
        <v>-0.1729772</v>
      </c>
    </row>
    <row r="16" spans="1:7" ht="12.75">
      <c r="A16" t="s">
        <v>24</v>
      </c>
      <c r="B16" s="49">
        <v>-0.02173018</v>
      </c>
      <c r="C16" s="49">
        <v>-0.04357178</v>
      </c>
      <c r="D16" s="49">
        <v>-0.01046503</v>
      </c>
      <c r="E16" s="49">
        <v>0.01063255</v>
      </c>
      <c r="F16" s="49">
        <v>0.01663965</v>
      </c>
      <c r="G16" s="49">
        <v>-0.01135584</v>
      </c>
    </row>
    <row r="17" spans="1:7" ht="12.75">
      <c r="A17" t="s">
        <v>25</v>
      </c>
      <c r="B17" s="49">
        <v>-0.02599894</v>
      </c>
      <c r="C17" s="49">
        <v>-0.02678137</v>
      </c>
      <c r="D17" s="49">
        <v>-0.01355508</v>
      </c>
      <c r="E17" s="49">
        <v>-0.0247795</v>
      </c>
      <c r="F17" s="49">
        <v>-0.02710455</v>
      </c>
      <c r="G17" s="49">
        <v>-0.02304624</v>
      </c>
    </row>
    <row r="18" spans="1:7" ht="12.75">
      <c r="A18" t="s">
        <v>26</v>
      </c>
      <c r="B18" s="49">
        <v>0.04004877</v>
      </c>
      <c r="C18" s="49">
        <v>0.01102802</v>
      </c>
      <c r="D18" s="49">
        <v>0.0406135</v>
      </c>
      <c r="E18" s="49">
        <v>0.01469399</v>
      </c>
      <c r="F18" s="49">
        <v>0.04361709</v>
      </c>
      <c r="G18" s="49">
        <v>0.0275787</v>
      </c>
    </row>
    <row r="19" spans="1:7" ht="12.75">
      <c r="A19" t="s">
        <v>27</v>
      </c>
      <c r="B19" s="49">
        <v>-0.2148706</v>
      </c>
      <c r="C19" s="49">
        <v>-0.1939211</v>
      </c>
      <c r="D19" s="49">
        <v>-0.2112031</v>
      </c>
      <c r="E19" s="49">
        <v>-0.2004277</v>
      </c>
      <c r="F19" s="49">
        <v>-0.1454117</v>
      </c>
      <c r="G19" s="49">
        <v>-0.1961762</v>
      </c>
    </row>
    <row r="20" spans="1:7" ht="12.75">
      <c r="A20" t="s">
        <v>28</v>
      </c>
      <c r="B20" s="49">
        <v>-0.002116392</v>
      </c>
      <c r="C20" s="49">
        <v>0.005181045</v>
      </c>
      <c r="D20" s="49">
        <v>0.00325558</v>
      </c>
      <c r="E20" s="49">
        <v>0.002062721</v>
      </c>
      <c r="F20" s="49">
        <v>-0.001733336</v>
      </c>
      <c r="G20" s="49">
        <v>0.001989411</v>
      </c>
    </row>
    <row r="21" spans="1:7" ht="12.75">
      <c r="A21" t="s">
        <v>29</v>
      </c>
      <c r="B21" s="49">
        <v>-13.30817</v>
      </c>
      <c r="C21" s="49">
        <v>11.13055</v>
      </c>
      <c r="D21" s="49">
        <v>-7.139484</v>
      </c>
      <c r="E21" s="49">
        <v>26.61137</v>
      </c>
      <c r="F21" s="49">
        <v>-40.68729</v>
      </c>
      <c r="G21" s="49">
        <v>0.001892615</v>
      </c>
    </row>
    <row r="22" spans="1:7" ht="12.75">
      <c r="A22" t="s">
        <v>30</v>
      </c>
      <c r="B22" s="49">
        <v>9.424363</v>
      </c>
      <c r="C22" s="49">
        <v>11.20791</v>
      </c>
      <c r="D22" s="49">
        <v>-11.70981</v>
      </c>
      <c r="E22" s="49">
        <v>0.2947317</v>
      </c>
      <c r="F22" s="49">
        <v>-9.137586</v>
      </c>
      <c r="G22" s="49">
        <v>0</v>
      </c>
    </row>
    <row r="23" spans="1:7" ht="12.75">
      <c r="A23" t="s">
        <v>31</v>
      </c>
      <c r="B23" s="49">
        <v>0.156666</v>
      </c>
      <c r="C23" s="49">
        <v>3.302626</v>
      </c>
      <c r="D23" s="49">
        <v>1.355392</v>
      </c>
      <c r="E23" s="49">
        <v>1.283234</v>
      </c>
      <c r="F23" s="49">
        <v>7.873515</v>
      </c>
      <c r="G23" s="49">
        <v>2.505935</v>
      </c>
    </row>
    <row r="24" spans="1:7" ht="12.75">
      <c r="A24" t="s">
        <v>32</v>
      </c>
      <c r="B24" s="49">
        <v>0.7324867</v>
      </c>
      <c r="C24" s="49">
        <v>2.735845</v>
      </c>
      <c r="D24" s="49">
        <v>-0.04340679</v>
      </c>
      <c r="E24" s="49">
        <v>3.216514</v>
      </c>
      <c r="F24" s="49">
        <v>3.968898</v>
      </c>
      <c r="G24" s="49">
        <v>2.058919</v>
      </c>
    </row>
    <row r="25" spans="1:7" ht="12.75">
      <c r="A25" t="s">
        <v>33</v>
      </c>
      <c r="B25" s="49">
        <v>-0.6909254</v>
      </c>
      <c r="C25" s="49">
        <v>0.9094018</v>
      </c>
      <c r="D25" s="49">
        <v>0.2757225</v>
      </c>
      <c r="E25" s="49">
        <v>0.1285708</v>
      </c>
      <c r="F25" s="49">
        <v>-0.7790153</v>
      </c>
      <c r="G25" s="49">
        <v>0.1122432</v>
      </c>
    </row>
    <row r="26" spans="1:7" ht="12.75">
      <c r="A26" t="s">
        <v>34</v>
      </c>
      <c r="B26" s="49">
        <v>-0.008474073</v>
      </c>
      <c r="C26" s="49">
        <v>-0.4960231</v>
      </c>
      <c r="D26" s="49">
        <v>-0.05284075</v>
      </c>
      <c r="E26" s="49">
        <v>0.08045286</v>
      </c>
      <c r="F26" s="49">
        <v>1.795603</v>
      </c>
      <c r="G26" s="49">
        <v>0.1262088</v>
      </c>
    </row>
    <row r="27" spans="1:7" ht="12.75">
      <c r="A27" t="s">
        <v>35</v>
      </c>
      <c r="B27" s="49">
        <v>-0.1814774</v>
      </c>
      <c r="C27" s="49">
        <v>-0.2490203</v>
      </c>
      <c r="D27" s="49">
        <v>-0.06442846</v>
      </c>
      <c r="E27" s="49">
        <v>0.0627306</v>
      </c>
      <c r="F27" s="49">
        <v>0.2941422</v>
      </c>
      <c r="G27" s="49">
        <v>-0.04715752</v>
      </c>
    </row>
    <row r="28" spans="1:7" ht="12.75">
      <c r="A28" t="s">
        <v>36</v>
      </c>
      <c r="B28" s="49">
        <v>0.1843025</v>
      </c>
      <c r="C28" s="49">
        <v>0.2024221</v>
      </c>
      <c r="D28" s="49">
        <v>0.1158675</v>
      </c>
      <c r="E28" s="49">
        <v>0.5414167</v>
      </c>
      <c r="F28" s="49">
        <v>0.3218197</v>
      </c>
      <c r="G28" s="49">
        <v>0.2765481</v>
      </c>
    </row>
    <row r="29" spans="1:7" ht="12.75">
      <c r="A29" t="s">
        <v>37</v>
      </c>
      <c r="B29" s="49">
        <v>-0.111849</v>
      </c>
      <c r="C29" s="49">
        <v>-0.08143114</v>
      </c>
      <c r="D29" s="49">
        <v>-0.02058495</v>
      </c>
      <c r="E29" s="49">
        <v>-0.08664209</v>
      </c>
      <c r="F29" s="49">
        <v>-0.08612014</v>
      </c>
      <c r="G29" s="49">
        <v>-0.07306492</v>
      </c>
    </row>
    <row r="30" spans="1:7" ht="12.75">
      <c r="A30" t="s">
        <v>38</v>
      </c>
      <c r="B30" s="49">
        <v>-0.03015197</v>
      </c>
      <c r="C30" s="49">
        <v>-0.1123108</v>
      </c>
      <c r="D30" s="49">
        <v>-0.02276394</v>
      </c>
      <c r="E30" s="49">
        <v>0.04907327</v>
      </c>
      <c r="F30" s="49">
        <v>0.2214073</v>
      </c>
      <c r="G30" s="49">
        <v>0.004585468</v>
      </c>
    </row>
    <row r="31" spans="1:7" ht="12.75">
      <c r="A31" t="s">
        <v>39</v>
      </c>
      <c r="B31" s="49">
        <v>-0.035235</v>
      </c>
      <c r="C31" s="49">
        <v>-0.08315968</v>
      </c>
      <c r="D31" s="49">
        <v>-0.01498613</v>
      </c>
      <c r="E31" s="49">
        <v>-0.008658449</v>
      </c>
      <c r="F31" s="49">
        <v>0.02621917</v>
      </c>
      <c r="G31" s="49">
        <v>-0.02727942</v>
      </c>
    </row>
    <row r="32" spans="1:7" ht="12.75">
      <c r="A32" t="s">
        <v>40</v>
      </c>
      <c r="B32" s="49">
        <v>0.04155134</v>
      </c>
      <c r="C32" s="49">
        <v>0.01544563</v>
      </c>
      <c r="D32" s="49">
        <v>0.03227346</v>
      </c>
      <c r="E32" s="49">
        <v>0.07155615</v>
      </c>
      <c r="F32" s="49">
        <v>0.02876895</v>
      </c>
      <c r="G32" s="49">
        <v>0.03854819</v>
      </c>
    </row>
    <row r="33" spans="1:7" ht="12.75">
      <c r="A33" t="s">
        <v>41</v>
      </c>
      <c r="B33" s="49">
        <v>0.07923148</v>
      </c>
      <c r="C33" s="49">
        <v>0.04204804</v>
      </c>
      <c r="D33" s="49">
        <v>0.0752228</v>
      </c>
      <c r="E33" s="49">
        <v>0.07266554</v>
      </c>
      <c r="F33" s="49">
        <v>0.07070711</v>
      </c>
      <c r="G33" s="49">
        <v>0.06659496</v>
      </c>
    </row>
    <row r="34" spans="1:7" ht="12.75">
      <c r="A34" t="s">
        <v>42</v>
      </c>
      <c r="B34" s="49">
        <v>0.002488128</v>
      </c>
      <c r="C34" s="49">
        <v>-0.008099915</v>
      </c>
      <c r="D34" s="49">
        <v>-0.0008260626</v>
      </c>
      <c r="E34" s="49">
        <v>0.00739165</v>
      </c>
      <c r="F34" s="49">
        <v>-0.03301714</v>
      </c>
      <c r="G34" s="49">
        <v>-0.004416106</v>
      </c>
    </row>
    <row r="35" spans="1:7" ht="12.75">
      <c r="A35" t="s">
        <v>43</v>
      </c>
      <c r="B35" s="49">
        <v>-0.003615098</v>
      </c>
      <c r="C35" s="49">
        <v>0.001447496</v>
      </c>
      <c r="D35" s="49">
        <v>-0.0004806678</v>
      </c>
      <c r="E35" s="49">
        <v>0.001691884</v>
      </c>
      <c r="F35" s="49">
        <v>0.006785906</v>
      </c>
      <c r="G35" s="49">
        <v>0.00102626</v>
      </c>
    </row>
    <row r="36" spans="1:6" ht="12.75">
      <c r="A36" t="s">
        <v>44</v>
      </c>
      <c r="B36" s="49">
        <v>21.92383</v>
      </c>
      <c r="C36" s="49">
        <v>21.92078</v>
      </c>
      <c r="D36" s="49">
        <v>21.92383</v>
      </c>
      <c r="E36" s="49">
        <v>21.91773</v>
      </c>
      <c r="F36" s="49">
        <v>21.91773</v>
      </c>
    </row>
    <row r="37" spans="1:6" ht="12.75">
      <c r="A37" t="s">
        <v>45</v>
      </c>
      <c r="B37" s="49">
        <v>0.1515706</v>
      </c>
      <c r="C37" s="49">
        <v>0.0289917</v>
      </c>
      <c r="D37" s="49">
        <v>-0.04475912</v>
      </c>
      <c r="E37" s="49">
        <v>-0.08595785</v>
      </c>
      <c r="F37" s="49">
        <v>-0.1190186</v>
      </c>
    </row>
    <row r="38" spans="1:7" ht="12.75">
      <c r="A38" t="s">
        <v>55</v>
      </c>
      <c r="B38" s="49">
        <v>7.835324E-05</v>
      </c>
      <c r="C38" s="49">
        <v>-0.0001705295</v>
      </c>
      <c r="D38" s="49">
        <v>1.853778E-05</v>
      </c>
      <c r="E38" s="49">
        <v>-0.0001152934</v>
      </c>
      <c r="F38" s="49">
        <v>0.0003962235</v>
      </c>
      <c r="G38" s="49">
        <v>0.0002561556</v>
      </c>
    </row>
    <row r="39" spans="1:7" ht="12.75">
      <c r="A39" t="s">
        <v>56</v>
      </c>
      <c r="B39" s="49">
        <v>2.255004E-05</v>
      </c>
      <c r="C39" s="49">
        <v>-1.873081E-05</v>
      </c>
      <c r="D39" s="49">
        <v>1.215883E-05</v>
      </c>
      <c r="E39" s="49">
        <v>-4.523594E-05</v>
      </c>
      <c r="F39" s="49">
        <v>6.953045E-05</v>
      </c>
      <c r="G39" s="49">
        <v>0.0007239828</v>
      </c>
    </row>
    <row r="40" spans="2:7" ht="12.75">
      <c r="B40" t="s">
        <v>46</v>
      </c>
      <c r="C40">
        <v>-0.003757</v>
      </c>
      <c r="D40" t="s">
        <v>47</v>
      </c>
      <c r="E40">
        <v>3.116301</v>
      </c>
      <c r="F40" t="s">
        <v>48</v>
      </c>
      <c r="G40">
        <v>55.070251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7.83532399819759E-05</v>
      </c>
      <c r="C50">
        <f>-0.017/(C7*C7+C22*C22)*(C21*C22+C6*C7)</f>
        <v>-0.0001705294633200342</v>
      </c>
      <c r="D50">
        <f>-0.017/(D7*D7+D22*D22)*(D21*D22+D6*D7)</f>
        <v>1.853777724087122E-05</v>
      </c>
      <c r="E50">
        <f>-0.017/(E7*E7+E22*E22)*(E21*E22+E6*E7)</f>
        <v>-0.00011529344624628258</v>
      </c>
      <c r="F50">
        <f>-0.017/(F7*F7+F22*F22)*(F21*F22+F6*F7)</f>
        <v>0.00039622346595737155</v>
      </c>
      <c r="G50">
        <f>(B50*B$4+C50*C$4+D50*D$4+E50*E$4+F50*F$4)/SUM(B$4:F$4)</f>
        <v>-1.626314648170249E-08</v>
      </c>
    </row>
    <row r="51" spans="1:7" ht="12.75">
      <c r="A51" t="s">
        <v>59</v>
      </c>
      <c r="B51">
        <f>-0.017/(B7*B7+B22*B22)*(B21*B7-B6*B22)</f>
        <v>2.255004606241838E-05</v>
      </c>
      <c r="C51">
        <f>-0.017/(C7*C7+C22*C22)*(C21*C7-C6*C22)</f>
        <v>-1.8730807112276077E-05</v>
      </c>
      <c r="D51">
        <f>-0.017/(D7*D7+D22*D22)*(D21*D7-D6*D22)</f>
        <v>1.2158830184931297E-05</v>
      </c>
      <c r="E51">
        <f>-0.017/(E7*E7+E22*E22)*(E21*E7-E6*E22)</f>
        <v>-4.52359309366589E-05</v>
      </c>
      <c r="F51">
        <f>-0.017/(F7*F7+F22*F22)*(F21*F7-F6*F22)</f>
        <v>6.953044559954035E-05</v>
      </c>
      <c r="G51">
        <f>(B51*B$4+C51*C$4+D51*D$4+E51*E$4+F51*F$4)/SUM(B$4:F$4)</f>
        <v>8.555906383839584E-08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9999.983530771708</v>
      </c>
      <c r="C62">
        <f>C7+(2/0.017)*(C8*C50-C23*C51)</f>
        <v>9999.970848841926</v>
      </c>
      <c r="D62">
        <f>D7+(2/0.017)*(D8*D50-D23*D51)</f>
        <v>9999.999001009317</v>
      </c>
      <c r="E62">
        <f>E7+(2/0.017)*(E8*E50-E23*E51)</f>
        <v>10000.018962385691</v>
      </c>
      <c r="F62">
        <f>F7+(2/0.017)*(F8*F50-F23*F51)</f>
        <v>9999.868680994517</v>
      </c>
    </row>
    <row r="63" spans="1:6" ht="12.75">
      <c r="A63" t="s">
        <v>67</v>
      </c>
      <c r="B63">
        <f>B8+(3/0.017)*(B9*B50-B24*B51)</f>
        <v>-1.7368273444637015</v>
      </c>
      <c r="C63">
        <f>C8+(3/0.017)*(C9*C50-C24*C51)</f>
        <v>1.8330132708228384</v>
      </c>
      <c r="D63">
        <f>D8+(3/0.017)*(D9*D50-D24*D51)</f>
        <v>0.4305509617138795</v>
      </c>
      <c r="E63">
        <f>E8+(3/0.017)*(E9*E50-E24*E51)</f>
        <v>-0.8856897496893792</v>
      </c>
      <c r="F63">
        <f>F8+(3/0.017)*(F9*F50-F24*F51)</f>
        <v>-1.48103233416159</v>
      </c>
    </row>
    <row r="64" spans="1:6" ht="12.75">
      <c r="A64" t="s">
        <v>68</v>
      </c>
      <c r="B64">
        <f>B9+(4/0.017)*(B10*B50-B25*B51)</f>
        <v>0.5749206737065976</v>
      </c>
      <c r="C64">
        <f>C9+(4/0.017)*(C10*C50-C25*C51)</f>
        <v>-0.23502037636255096</v>
      </c>
      <c r="D64">
        <f>D9+(4/0.017)*(D10*D50-D25*D51)</f>
        <v>-0.1490743122707844</v>
      </c>
      <c r="E64">
        <f>E9+(4/0.017)*(E10*E50-E25*E51)</f>
        <v>0.8208056308520426</v>
      </c>
      <c r="F64">
        <f>F9+(4/0.017)*(F10*F50-F25*F51)</f>
        <v>-0.1394435751203636</v>
      </c>
    </row>
    <row r="65" spans="1:6" ht="12.75">
      <c r="A65" t="s">
        <v>69</v>
      </c>
      <c r="B65">
        <f>B10+(5/0.017)*(B11*B50-B26*B51)</f>
        <v>1.109320652021372</v>
      </c>
      <c r="C65">
        <f>C10+(5/0.017)*(C11*C50-C26*C51)</f>
        <v>-0.892467148118251</v>
      </c>
      <c r="D65">
        <f>D10+(5/0.017)*(D11*D50-D26*D51)</f>
        <v>-0.6032558713400529</v>
      </c>
      <c r="E65">
        <f>E10+(5/0.017)*(E11*E50-E26*E51)</f>
        <v>0.26653222456581704</v>
      </c>
      <c r="F65">
        <f>F10+(5/0.017)*(F11*F50-F26*F51)</f>
        <v>-0.5782822875704168</v>
      </c>
    </row>
    <row r="66" spans="1:6" ht="12.75">
      <c r="A66" t="s">
        <v>70</v>
      </c>
      <c r="B66">
        <f>B11+(6/0.017)*(B12*B50-B27*B51)</f>
        <v>2.633518754593295</v>
      </c>
      <c r="C66">
        <f>C11+(6/0.017)*(C12*C50-C27*C51)</f>
        <v>1.458249093827676</v>
      </c>
      <c r="D66">
        <f>D11+(6/0.017)*(D12*D50-D27*D51)</f>
        <v>2.714769733965205</v>
      </c>
      <c r="E66">
        <f>E11+(6/0.017)*(E12*E50-E27*E51)</f>
        <v>1.636022957067904</v>
      </c>
      <c r="F66">
        <f>F11+(6/0.017)*(F12*F50-F27*F51)</f>
        <v>13.4927934905228</v>
      </c>
    </row>
    <row r="67" spans="1:6" ht="12.75">
      <c r="A67" t="s">
        <v>71</v>
      </c>
      <c r="B67">
        <f>B12+(7/0.017)*(B13*B50-B28*B51)</f>
        <v>-0.4460240255420239</v>
      </c>
      <c r="C67">
        <f>C12+(7/0.017)*(C13*C50-C28*C51)</f>
        <v>-0.27562957502828567</v>
      </c>
      <c r="D67">
        <f>D12+(7/0.017)*(D13*D50-D28*D51)</f>
        <v>-0.1151623782460407</v>
      </c>
      <c r="E67">
        <f>E12+(7/0.017)*(E13*E50-E28*E51)</f>
        <v>-0.17678183832694208</v>
      </c>
      <c r="F67">
        <f>F12+(7/0.017)*(F13*F50-F28*F51)</f>
        <v>0.16217654689220415</v>
      </c>
    </row>
    <row r="68" spans="1:6" ht="12.75">
      <c r="A68" t="s">
        <v>72</v>
      </c>
      <c r="B68">
        <f>B13+(8/0.017)*(B14*B50-B29*B51)</f>
        <v>-0.04973430919860574</v>
      </c>
      <c r="C68">
        <f>C13+(8/0.017)*(C14*C50-C29*C51)</f>
        <v>0.0477500095416803</v>
      </c>
      <c r="D68">
        <f>D13+(8/0.017)*(D14*D50-D29*D51)</f>
        <v>-0.07891429771193133</v>
      </c>
      <c r="E68">
        <f>E13+(8/0.017)*(E14*E50-E29*E51)</f>
        <v>0.20687032499883026</v>
      </c>
      <c r="F68">
        <f>F13+(8/0.017)*(F14*F50-F29*F51)</f>
        <v>-0.01978578938054744</v>
      </c>
    </row>
    <row r="69" spans="1:6" ht="12.75">
      <c r="A69" t="s">
        <v>73</v>
      </c>
      <c r="B69">
        <f>B14+(9/0.017)*(B15*B50-B30*B51)</f>
        <v>-0.014626258793822589</v>
      </c>
      <c r="C69">
        <f>C14+(9/0.017)*(C15*C50-C30*C51)</f>
        <v>0.031526888163106274</v>
      </c>
      <c r="D69">
        <f>D14+(9/0.017)*(D15*D50-D30*D51)</f>
        <v>-0.03616429901091979</v>
      </c>
      <c r="E69">
        <f>E14+(9/0.017)*(E15*E50-E30*E51)</f>
        <v>-0.03397654408348249</v>
      </c>
      <c r="F69">
        <f>F14+(9/0.017)*(F15*F50-F30*F51)</f>
        <v>0.11260672768026829</v>
      </c>
    </row>
    <row r="70" spans="1:6" ht="12.75">
      <c r="A70" t="s">
        <v>74</v>
      </c>
      <c r="B70">
        <f>B15+(10/0.017)*(B16*B50-B31*B51)</f>
        <v>-0.3869924641972836</v>
      </c>
      <c r="C70">
        <f>C15+(10/0.017)*(C16*C50-C31*C51)</f>
        <v>-0.09433192509782354</v>
      </c>
      <c r="D70">
        <f>D15+(10/0.017)*(D16*D50-D31*D51)</f>
        <v>-0.043954962108917486</v>
      </c>
      <c r="E70">
        <f>E15+(10/0.017)*(E16*E50-E31*E51)</f>
        <v>-0.1565637919605109</v>
      </c>
      <c r="F70">
        <f>F15+(10/0.017)*(F16*F50-F31*F51)</f>
        <v>-0.338440723987078</v>
      </c>
    </row>
    <row r="71" spans="1:6" ht="12.75">
      <c r="A71" t="s">
        <v>75</v>
      </c>
      <c r="B71">
        <f>B16+(11/0.017)*(B17*B50-B32*B51)</f>
        <v>-0.023654588469210248</v>
      </c>
      <c r="C71">
        <f>C16+(11/0.017)*(C17*C50-C32*C51)</f>
        <v>-0.040429454149255216</v>
      </c>
      <c r="D71">
        <f>D16+(11/0.017)*(D17*D50-D32*D51)</f>
        <v>-0.010881534370856823</v>
      </c>
      <c r="E71">
        <f>E16+(11/0.017)*(E17*E50-E32*E51)</f>
        <v>0.01457561194813427</v>
      </c>
      <c r="F71">
        <f>F16+(11/0.017)*(F17*F50-F32*F51)</f>
        <v>0.008396265104199795</v>
      </c>
    </row>
    <row r="72" spans="1:6" ht="12.75">
      <c r="A72" t="s">
        <v>76</v>
      </c>
      <c r="B72">
        <f>B17+(12/0.017)*(B18*B50-B33*B51)</f>
        <v>-0.025045097155388676</v>
      </c>
      <c r="C72">
        <f>C17+(12/0.017)*(C18*C50-C33*C51)</f>
        <v>-0.02755290548616</v>
      </c>
      <c r="D72">
        <f>D17+(12/0.017)*(D18*D50-D33*D51)</f>
        <v>-0.013669247460185595</v>
      </c>
      <c r="E72">
        <f>E17+(12/0.017)*(E18*E50-E33*E51)</f>
        <v>-0.023655048751030628</v>
      </c>
      <c r="F72">
        <f>F17+(12/0.017)*(F18*F50-F33*F51)</f>
        <v>-0.018375737499233723</v>
      </c>
    </row>
    <row r="73" spans="1:6" ht="12.75">
      <c r="A73" t="s">
        <v>77</v>
      </c>
      <c r="B73">
        <f>B18+(13/0.017)*(B19*B50-B34*B51)</f>
        <v>0.0271314231680915</v>
      </c>
      <c r="C73">
        <f>C18+(13/0.017)*(C19*C50-C34*C51)</f>
        <v>0.036200258890071654</v>
      </c>
      <c r="D73">
        <f>D18+(13/0.017)*(D19*D50-D34*D51)</f>
        <v>0.03762717665578958</v>
      </c>
      <c r="E73">
        <f>E18+(13/0.017)*(E19*E50-E34*E51)</f>
        <v>0.03262050703097718</v>
      </c>
      <c r="F73">
        <f>F18+(13/0.017)*(F19*F50-F34*F51)</f>
        <v>0.0013136895878997287</v>
      </c>
    </row>
    <row r="74" spans="1:6" ht="12.75">
      <c r="A74" t="s">
        <v>78</v>
      </c>
      <c r="B74">
        <f>B19+(14/0.017)*(B20*B50-B35*B51)</f>
        <v>-0.21494002809493676</v>
      </c>
      <c r="C74">
        <f>C19+(14/0.017)*(C20*C50-C35*C51)</f>
        <v>-0.19462637722169485</v>
      </c>
      <c r="D74">
        <f>D19+(14/0.017)*(D20*D50-D35*D51)</f>
        <v>-0.21114858599707084</v>
      </c>
      <c r="E74">
        <f>E19+(14/0.017)*(E20*E50-E35*E51)</f>
        <v>-0.20056052233584754</v>
      </c>
      <c r="F74">
        <f>F19+(14/0.017)*(F20*F50-F35*F51)</f>
        <v>-0.14636585391281848</v>
      </c>
    </row>
    <row r="75" spans="1:6" ht="12.75">
      <c r="A75" t="s">
        <v>79</v>
      </c>
      <c r="B75" s="49">
        <f>B20</f>
        <v>-0.002116392</v>
      </c>
      <c r="C75" s="49">
        <f>C20</f>
        <v>0.005181045</v>
      </c>
      <c r="D75" s="49">
        <f>D20</f>
        <v>0.00325558</v>
      </c>
      <c r="E75" s="49">
        <f>E20</f>
        <v>0.002062721</v>
      </c>
      <c r="F75" s="49">
        <f>F20</f>
        <v>-0.001733336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9.421186928385328</v>
      </c>
      <c r="C82">
        <f>C22+(2/0.017)*(C8*C51+C23*C50)</f>
        <v>11.13765044099139</v>
      </c>
      <c r="D82">
        <f>D22+(2/0.017)*(D8*D51+D23*D50)</f>
        <v>-11.706237575351429</v>
      </c>
      <c r="E82">
        <f>E22+(2/0.017)*(E8*E51+E23*E50)</f>
        <v>0.2820865067208985</v>
      </c>
      <c r="F82">
        <f>F22+(2/0.017)*(F8*F51+F23*F50)</f>
        <v>-8.782307964863826</v>
      </c>
    </row>
    <row r="83" spans="1:6" ht="12.75">
      <c r="A83" t="s">
        <v>82</v>
      </c>
      <c r="B83">
        <f>B23+(3/0.017)*(B9*B51+B24*B50)</f>
        <v>0.1689904766906171</v>
      </c>
      <c r="C83">
        <f>C23+(3/0.017)*(C9*C51+C24*C50)</f>
        <v>3.221193523126432</v>
      </c>
      <c r="D83">
        <f>D23+(3/0.017)*(D9*D51+D24*D50)</f>
        <v>1.3549376138412137</v>
      </c>
      <c r="E83">
        <f>E23+(3/0.017)*(E9*E51+E24*E50)</f>
        <v>1.2111802670244276</v>
      </c>
      <c r="F83">
        <f>F23+(3/0.017)*(F9*F51+F24*F50)</f>
        <v>8.151575891611825</v>
      </c>
    </row>
    <row r="84" spans="1:6" ht="12.75">
      <c r="A84" t="s">
        <v>83</v>
      </c>
      <c r="B84">
        <f>B24+(4/0.017)*(B10*B51+B25*B50)</f>
        <v>0.7253110660970796</v>
      </c>
      <c r="C84">
        <f>C24+(4/0.017)*(C10*C51+C25*C50)</f>
        <v>2.7029578491512147</v>
      </c>
      <c r="D84">
        <f>D24+(4/0.017)*(D10*D51+D25*D50)</f>
        <v>-0.04397288494908012</v>
      </c>
      <c r="E84">
        <f>E24+(4/0.017)*(E10*E51+E25*E50)</f>
        <v>3.2096131151949328</v>
      </c>
      <c r="F84">
        <f>F24+(4/0.017)*(F10*F51+F25*F50)</f>
        <v>3.8617209737902494</v>
      </c>
    </row>
    <row r="85" spans="1:6" ht="12.75">
      <c r="A85" t="s">
        <v>84</v>
      </c>
      <c r="B85">
        <f>B25+(5/0.017)*(B11*B51+B26*B50)</f>
        <v>-0.6735826127858247</v>
      </c>
      <c r="C85">
        <f>C25+(5/0.017)*(C11*C51+C26*C50)</f>
        <v>0.9263282817003832</v>
      </c>
      <c r="D85">
        <f>D25+(5/0.017)*(D11*D51+D26*D50)</f>
        <v>0.2851444352528712</v>
      </c>
      <c r="E85">
        <f>E25+(5/0.017)*(E11*E51+E26*E50)</f>
        <v>0.10418507657548294</v>
      </c>
      <c r="F85">
        <f>F25+(5/0.017)*(F11*F51+F26*F50)</f>
        <v>-0.29420276036234216</v>
      </c>
    </row>
    <row r="86" spans="1:6" ht="12.75">
      <c r="A86" t="s">
        <v>85</v>
      </c>
      <c r="B86">
        <f>B26+(6/0.017)*(B12*B51+B27*B50)</f>
        <v>-0.017015792856667517</v>
      </c>
      <c r="C86">
        <f>C26+(6/0.017)*(C12*C51+C27*C50)</f>
        <v>-0.47922626048491823</v>
      </c>
      <c r="D86">
        <f>D26+(6/0.017)*(D12*D51+D27*D50)</f>
        <v>-0.05375142326810345</v>
      </c>
      <c r="E86">
        <f>E26+(6/0.017)*(E12*E51+E27*E50)</f>
        <v>0.08072732098702695</v>
      </c>
      <c r="F86">
        <f>F26+(6/0.017)*(F12*F51+F27*F50)</f>
        <v>1.841176928188104</v>
      </c>
    </row>
    <row r="87" spans="1:6" ht="12.75">
      <c r="A87" t="s">
        <v>86</v>
      </c>
      <c r="B87">
        <f>B27+(7/0.017)*(B13*B51+B28*B50)</f>
        <v>-0.17600440737105033</v>
      </c>
      <c r="C87">
        <f>C27+(7/0.017)*(C13*C51+C28*C50)</f>
        <v>-0.2636225330492251</v>
      </c>
      <c r="D87">
        <f>D27+(7/0.017)*(D13*D51+D28*D50)</f>
        <v>-0.06393813306770833</v>
      </c>
      <c r="E87">
        <f>E27+(7/0.017)*(E13*E51+E28*E50)</f>
        <v>0.0331849930369513</v>
      </c>
      <c r="F87">
        <f>F27+(7/0.017)*(F13*F51+F28*F50)</f>
        <v>0.34497344082964676</v>
      </c>
    </row>
    <row r="88" spans="1:6" ht="12.75">
      <c r="A88" t="s">
        <v>87</v>
      </c>
      <c r="B88">
        <f>B28+(8/0.017)*(B14*B51+B29*B50)</f>
        <v>0.18018947510452632</v>
      </c>
      <c r="C88">
        <f>C28+(8/0.017)*(C14*C51+C29*C50)</f>
        <v>0.20874698609089418</v>
      </c>
      <c r="D88">
        <f>D28+(8/0.017)*(D14*D51+D29*D50)</f>
        <v>0.11548262837251232</v>
      </c>
      <c r="E88">
        <f>E28+(8/0.017)*(E14*E51+E29*E50)</f>
        <v>0.5470680171811967</v>
      </c>
      <c r="F88">
        <f>F28+(8/0.017)*(F14*F51+F29*F50)</f>
        <v>0.3120552582359591</v>
      </c>
    </row>
    <row r="89" spans="1:6" ht="12.75">
      <c r="A89" t="s">
        <v>88</v>
      </c>
      <c r="B89">
        <f>B29+(9/0.017)*(B15*B51+B30*B50)</f>
        <v>-0.1177133772392876</v>
      </c>
      <c r="C89">
        <f>C29+(9/0.017)*(C15*C51+C30*C50)</f>
        <v>-0.07032200650019996</v>
      </c>
      <c r="D89">
        <f>D29+(9/0.017)*(D15*D51+D30*D50)</f>
        <v>-0.021091252667246554</v>
      </c>
      <c r="E89">
        <f>E29+(9/0.017)*(E15*E51+E30*E50)</f>
        <v>-0.08591073896768336</v>
      </c>
      <c r="F89">
        <f>F29+(9/0.017)*(F15*F51+F30*F50)</f>
        <v>-0.05223792489809301</v>
      </c>
    </row>
    <row r="90" spans="1:6" ht="12.75">
      <c r="A90" t="s">
        <v>89</v>
      </c>
      <c r="B90">
        <f>B30+(10/0.017)*(B16*B51+B31*B50)</f>
        <v>-0.03206420115924092</v>
      </c>
      <c r="C90">
        <f>C30+(10/0.017)*(C16*C51+C31*C50)</f>
        <v>-0.103488852819421</v>
      </c>
      <c r="D90">
        <f>D30+(10/0.017)*(D16*D51+D31*D50)</f>
        <v>-0.023002205918995853</v>
      </c>
      <c r="E90">
        <f>E30+(10/0.017)*(E16*E51+E31*E50)</f>
        <v>0.04937755772169242</v>
      </c>
      <c r="F90">
        <f>F30+(10/0.017)*(F16*F51+F31*F50)</f>
        <v>0.22819883687708584</v>
      </c>
    </row>
    <row r="91" spans="1:6" ht="12.75">
      <c r="A91" t="s">
        <v>90</v>
      </c>
      <c r="B91">
        <f>B31+(11/0.017)*(B17*B51+B32*B50)</f>
        <v>-0.03350773805763501</v>
      </c>
      <c r="C91">
        <f>C31+(11/0.017)*(C17*C51+C32*C50)</f>
        <v>-0.08453940244162003</v>
      </c>
      <c r="D91">
        <f>D31+(11/0.017)*(D17*D51+D32*D50)</f>
        <v>-0.014705653102323583</v>
      </c>
      <c r="E91">
        <f>E31+(11/0.017)*(E17*E51+E32*E50)</f>
        <v>-0.013271351659569466</v>
      </c>
      <c r="F91">
        <f>F31+(11/0.017)*(F17*F51+F32*F50)</f>
        <v>0.032375508709321904</v>
      </c>
    </row>
    <row r="92" spans="1:6" ht="12.75">
      <c r="A92" t="s">
        <v>91</v>
      </c>
      <c r="B92">
        <f>B32+(12/0.017)*(B18*B51+B33*B50)</f>
        <v>0.04657097160574846</v>
      </c>
      <c r="C92">
        <f>C32+(12/0.017)*(C18*C51+C33*C50)</f>
        <v>0.01023834053389907</v>
      </c>
      <c r="D92">
        <f>D32+(12/0.017)*(D18*D51+D33*D50)</f>
        <v>0.0336063608185061</v>
      </c>
      <c r="E92">
        <f>E32+(12/0.017)*(E18*E51+E33*E50)</f>
        <v>0.0651731686963969</v>
      </c>
      <c r="F92">
        <f>F32+(12/0.017)*(F18*F51+F33*F50)</f>
        <v>0.05068556074975368</v>
      </c>
    </row>
    <row r="93" spans="1:6" ht="12.75">
      <c r="A93" t="s">
        <v>92</v>
      </c>
      <c r="B93">
        <f>B33+(13/0.017)*(B19*B51+B34*B50)</f>
        <v>0.07567530014804678</v>
      </c>
      <c r="C93">
        <f>C33+(13/0.017)*(C19*C51+C34*C50)</f>
        <v>0.045881948670638106</v>
      </c>
      <c r="D93">
        <f>D33+(13/0.017)*(D19*D51+D34*D50)</f>
        <v>0.07324733835913769</v>
      </c>
      <c r="E93">
        <f>E33+(13/0.017)*(E19*E51+E34*E50)</f>
        <v>0.07894708248880068</v>
      </c>
      <c r="F93">
        <f>F33+(13/0.017)*(F19*F51+F34*F50)</f>
        <v>0.05297151133756331</v>
      </c>
    </row>
    <row r="94" spans="1:6" ht="12.75">
      <c r="A94" t="s">
        <v>93</v>
      </c>
      <c r="B94">
        <f>B34+(14/0.017)*(B20*B51+B35*B50)</f>
        <v>0.002215556747333004</v>
      </c>
      <c r="C94">
        <f>C34+(14/0.017)*(C20*C51+C35*C50)</f>
        <v>-0.00838311512870711</v>
      </c>
      <c r="D94">
        <f>D34+(14/0.017)*(D20*D51+D35*D50)</f>
        <v>-0.000800802044424542</v>
      </c>
      <c r="E94">
        <f>E34+(14/0.017)*(E20*E51+E35*E50)</f>
        <v>0.007154166977418142</v>
      </c>
      <c r="F94">
        <f>F34+(14/0.017)*(F20*F51+F35*F50)</f>
        <v>-0.030902138941918778</v>
      </c>
    </row>
    <row r="95" spans="1:6" ht="12.75">
      <c r="A95" t="s">
        <v>94</v>
      </c>
      <c r="B95" s="49">
        <f>B35</f>
        <v>-0.003615098</v>
      </c>
      <c r="C95" s="49">
        <f>C35</f>
        <v>0.001447496</v>
      </c>
      <c r="D95" s="49">
        <f>D35</f>
        <v>-0.0004806678</v>
      </c>
      <c r="E95" s="49">
        <f>E35</f>
        <v>0.001691884</v>
      </c>
      <c r="F95" s="49">
        <f>F35</f>
        <v>0.006785906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-1.7368302048890165</v>
      </c>
      <c r="C103">
        <f>C63*10000/C62</f>
        <v>1.833018614284376</v>
      </c>
      <c r="D103">
        <f>D63*10000/D62</f>
        <v>0.4305510047255237</v>
      </c>
      <c r="E103">
        <f>E63*10000/E62</f>
        <v>-0.8856880702135003</v>
      </c>
      <c r="F103">
        <f>F63*10000/F62</f>
        <v>-1.4810517831863137</v>
      </c>
      <c r="G103">
        <f>AVERAGE(C103:E103)</f>
        <v>0.45929384959879976</v>
      </c>
      <c r="H103">
        <f>STDEV(C103:E103)</f>
        <v>1.359581230538255</v>
      </c>
      <c r="I103">
        <f>(B103*B4+C103*C4+D103*D4+E103*E4+F103*F4)/SUM(B4:F4)</f>
        <v>-0.1171882841247435</v>
      </c>
      <c r="K103">
        <f>(LN(H103)+LN(H123))/2-LN(K114*K115^3)</f>
        <v>-3.6677201238156756</v>
      </c>
    </row>
    <row r="104" spans="1:11" ht="12.75">
      <c r="A104" t="s">
        <v>68</v>
      </c>
      <c r="B104">
        <f>B64*10000/B62</f>
        <v>0.5749216205581396</v>
      </c>
      <c r="C104">
        <f>C64*10000/C62</f>
        <v>-0.23502106147616234</v>
      </c>
      <c r="D104">
        <f>D64*10000/D62</f>
        <v>-0.14907432716317082</v>
      </c>
      <c r="E104">
        <f>E64*10000/E62</f>
        <v>0.8208040744116991</v>
      </c>
      <c r="F104">
        <f>F64*10000/F62</f>
        <v>-0.13944540630357108</v>
      </c>
      <c r="G104">
        <f>AVERAGE(C104:E104)</f>
        <v>0.145569561924122</v>
      </c>
      <c r="H104">
        <f>STDEV(C104:E104)</f>
        <v>0.5863471202500434</v>
      </c>
      <c r="I104">
        <f>(B104*B4+C104*C4+D104*D4+E104*E4+F104*F4)/SUM(B4:F4)</f>
        <v>0.16942784341848383</v>
      </c>
      <c r="K104">
        <f>(LN(H104)+LN(H124))/2-LN(K114*K115^4)</f>
        <v>-3.2741727379665404</v>
      </c>
    </row>
    <row r="105" spans="1:11" ht="12.75">
      <c r="A105" t="s">
        <v>69</v>
      </c>
      <c r="B105">
        <f>B65*10000/B62</f>
        <v>1.1093224789898877</v>
      </c>
      <c r="C105">
        <f>C65*10000/C62</f>
        <v>-0.8924697497709262</v>
      </c>
      <c r="D105">
        <f>D65*10000/D62</f>
        <v>-0.6032559316047584</v>
      </c>
      <c r="E105">
        <f>E65*10000/E62</f>
        <v>0.26653171915809126</v>
      </c>
      <c r="F105">
        <f>F65*10000/F62</f>
        <v>-0.5782898816156302</v>
      </c>
      <c r="G105">
        <f>AVERAGE(C105:E105)</f>
        <v>-0.4097313207391977</v>
      </c>
      <c r="H105">
        <f>STDEV(C105:E105)</f>
        <v>0.6032494778306112</v>
      </c>
      <c r="I105">
        <f>(B105*B4+C105*C4+D105*D4+E105*E4+F105*F4)/SUM(B4:F4)</f>
        <v>-0.21306829868588065</v>
      </c>
      <c r="K105">
        <f>(LN(H105)+LN(H125))/2-LN(K114*K115^5)</f>
        <v>-3.368291437671031</v>
      </c>
    </row>
    <row r="106" spans="1:11" ht="12.75">
      <c r="A106" t="s">
        <v>70</v>
      </c>
      <c r="B106">
        <f>B66*10000/B62</f>
        <v>2.633523091802596</v>
      </c>
      <c r="C106">
        <f>C66*10000/C62</f>
        <v>1.4582533448050528</v>
      </c>
      <c r="D106">
        <f>D66*10000/D62</f>
        <v>2.7147700051681993</v>
      </c>
      <c r="E106">
        <f>E66*10000/E62</f>
        <v>1.6360198547839555</v>
      </c>
      <c r="F106">
        <f>F66*10000/F62</f>
        <v>13.492970678871856</v>
      </c>
      <c r="G106">
        <f>AVERAGE(C106:E106)</f>
        <v>1.9363477349190692</v>
      </c>
      <c r="H106">
        <f>STDEV(C106:E106)</f>
        <v>0.679967761097817</v>
      </c>
      <c r="I106">
        <f>(B106*B4+C106*C4+D106*D4+E106*E4+F106*F4)/SUM(B4:F4)</f>
        <v>3.5830087163738833</v>
      </c>
      <c r="K106">
        <f>(LN(H106)+LN(H126))/2-LN(K114*K115^6)</f>
        <v>-2.9124404389906635</v>
      </c>
    </row>
    <row r="107" spans="1:11" ht="12.75">
      <c r="A107" t="s">
        <v>71</v>
      </c>
      <c r="B107">
        <f>B67*10000/B62</f>
        <v>-0.4460247601103837</v>
      </c>
      <c r="C107">
        <f>C67*10000/C62</f>
        <v>-0.2756303785227591</v>
      </c>
      <c r="D107">
        <f>D67*10000/D62</f>
        <v>-0.11516238975065614</v>
      </c>
      <c r="E107">
        <f>E67*10000/E62</f>
        <v>-0.17678150310703758</v>
      </c>
      <c r="F107">
        <f>F67*10000/F62</f>
        <v>0.16217867660645638</v>
      </c>
      <c r="G107">
        <f>AVERAGE(C107:E107)</f>
        <v>-0.18919142379348428</v>
      </c>
      <c r="H107">
        <f>STDEV(C107:E107)</f>
        <v>0.0809505926706153</v>
      </c>
      <c r="I107">
        <f>(B107*B4+C107*C4+D107*D4+E107*E4+F107*F4)/SUM(B4:F4)</f>
        <v>-0.1792504365419526</v>
      </c>
      <c r="K107">
        <f>(LN(H107)+LN(H127))/2-LN(K114*K115^7)</f>
        <v>-3.7144078200806403</v>
      </c>
    </row>
    <row r="108" spans="1:9" ht="12.75">
      <c r="A108" t="s">
        <v>72</v>
      </c>
      <c r="B108">
        <f>B68*10000/B62</f>
        <v>-0.04973439110730985</v>
      </c>
      <c r="C108">
        <f>C68*10000/C62</f>
        <v>0.047750148738893695</v>
      </c>
      <c r="D108">
        <f>D68*10000/D62</f>
        <v>-0.07891430559539693</v>
      </c>
      <c r="E108">
        <f>E68*10000/E62</f>
        <v>0.20686993272408502</v>
      </c>
      <c r="F108">
        <f>F68*10000/F62</f>
        <v>-0.019786049208977894</v>
      </c>
      <c r="G108">
        <f>AVERAGE(C108:E108)</f>
        <v>0.058568591955860595</v>
      </c>
      <c r="H108">
        <f>STDEV(C108:E108)</f>
        <v>0.1431989411734272</v>
      </c>
      <c r="I108">
        <f>(B108*B4+C108*C4+D108*D4+E108*E4+F108*F4)/SUM(B4:F4)</f>
        <v>0.032475694527938984</v>
      </c>
    </row>
    <row r="109" spans="1:9" ht="12.75">
      <c r="A109" t="s">
        <v>73</v>
      </c>
      <c r="B109">
        <f>B69*10000/B62</f>
        <v>-0.014626282882181775</v>
      </c>
      <c r="C109">
        <f>C69*10000/C62</f>
        <v>0.031526980067904234</v>
      </c>
      <c r="D109">
        <f>D69*10000/D62</f>
        <v>-0.03616430262369993</v>
      </c>
      <c r="E109">
        <f>E69*10000/E62</f>
        <v>-0.03397647965597132</v>
      </c>
      <c r="F109">
        <f>F69*10000/F62</f>
        <v>0.11260820644003618</v>
      </c>
      <c r="G109">
        <f>AVERAGE(C109:E109)</f>
        <v>-0.012871267403922339</v>
      </c>
      <c r="H109">
        <f>STDEV(C109:E109)</f>
        <v>0.03846556806108154</v>
      </c>
      <c r="I109">
        <f>(B109*B4+C109*C4+D109*D4+E109*E4+F109*F4)/SUM(B4:F4)</f>
        <v>0.003666401166460037</v>
      </c>
    </row>
    <row r="110" spans="1:11" ht="12.75">
      <c r="A110" t="s">
        <v>74</v>
      </c>
      <c r="B110">
        <f>B70*10000/B62</f>
        <v>-0.3869931015450573</v>
      </c>
      <c r="C110">
        <f>C70*10000/C62</f>
        <v>-0.09433220008711116</v>
      </c>
      <c r="D110">
        <f>D70*10000/D62</f>
        <v>-0.04395496649997769</v>
      </c>
      <c r="E110">
        <f>E70*10000/E62</f>
        <v>-0.156563495078773</v>
      </c>
      <c r="F110">
        <f>F70*10000/F62</f>
        <v>-0.33844516841537065</v>
      </c>
      <c r="G110">
        <f>AVERAGE(C110:E110)</f>
        <v>-0.0982835538886206</v>
      </c>
      <c r="H110">
        <f>STDEV(C110:E110)</f>
        <v>0.056408156101922645</v>
      </c>
      <c r="I110">
        <f>(B110*B4+C110*C4+D110*D4+E110*E4+F110*F4)/SUM(B4:F4)</f>
        <v>-0.17208071546099862</v>
      </c>
      <c r="K110">
        <f>EXP(AVERAGE(K103:K107))</f>
        <v>0.03379621342196195</v>
      </c>
    </row>
    <row r="111" spans="1:9" ht="12.75">
      <c r="A111" t="s">
        <v>75</v>
      </c>
      <c r="B111">
        <f>B71*10000/B62</f>
        <v>-0.023654627426556173</v>
      </c>
      <c r="C111">
        <f>C71*10000/C62</f>
        <v>-0.04042957200613966</v>
      </c>
      <c r="D111">
        <f>D71*10000/D62</f>
        <v>-0.010881535457912076</v>
      </c>
      <c r="E111">
        <f>E71*10000/E62</f>
        <v>0.014575584309349134</v>
      </c>
      <c r="F111">
        <f>F71*10000/F62</f>
        <v>0.008396375364566047</v>
      </c>
      <c r="G111">
        <f>AVERAGE(C111:E111)</f>
        <v>-0.012245174384900867</v>
      </c>
      <c r="H111">
        <f>STDEV(C111:E111)</f>
        <v>0.027527921074161025</v>
      </c>
      <c r="I111">
        <f>(B111*B4+C111*C4+D111*D4+E111*E4+F111*F4)/SUM(B4:F4)</f>
        <v>-0.011130023081843802</v>
      </c>
    </row>
    <row r="112" spans="1:9" ht="12.75">
      <c r="A112" t="s">
        <v>76</v>
      </c>
      <c r="B112">
        <f>B72*10000/B62</f>
        <v>-0.025045138402798876</v>
      </c>
      <c r="C112">
        <f>C72*10000/C62</f>
        <v>-0.027552985806304466</v>
      </c>
      <c r="D112">
        <f>D72*10000/D62</f>
        <v>-0.013669248825730819</v>
      </c>
      <c r="E112">
        <f>E72*10000/E62</f>
        <v>-0.02365500389549989</v>
      </c>
      <c r="F112">
        <f>F72*10000/F62</f>
        <v>-0.018375978810759943</v>
      </c>
      <c r="G112">
        <f>AVERAGE(C112:E112)</f>
        <v>-0.02162574617584506</v>
      </c>
      <c r="H112">
        <f>STDEV(C112:E112)</f>
        <v>0.007160862609073101</v>
      </c>
      <c r="I112">
        <f>(B112*B4+C112*C4+D112*D4+E112*E4+F112*F4)/SUM(B4:F4)</f>
        <v>-0.021685374692327983</v>
      </c>
    </row>
    <row r="113" spans="1:9" ht="12.75">
      <c r="A113" t="s">
        <v>77</v>
      </c>
      <c r="B113">
        <f>B73*10000/B62</f>
        <v>0.027131467851525294</v>
      </c>
      <c r="C113">
        <f>C73*10000/C62</f>
        <v>0.036200364418326206</v>
      </c>
      <c r="D113">
        <f>D73*10000/D62</f>
        <v>0.037627180414709846</v>
      </c>
      <c r="E113">
        <f>E73*10000/E62</f>
        <v>0.03262044517483089</v>
      </c>
      <c r="F113">
        <f>F73*10000/F62</f>
        <v>0.0013137068393672927</v>
      </c>
      <c r="G113">
        <f>AVERAGE(C113:E113)</f>
        <v>0.03548266333595565</v>
      </c>
      <c r="H113">
        <f>STDEV(C113:E113)</f>
        <v>0.002579374066181182</v>
      </c>
      <c r="I113">
        <f>(B113*B4+C113*C4+D113*D4+E113*E4+F113*F4)/SUM(B4:F4)</f>
        <v>0.02970589360481999</v>
      </c>
    </row>
    <row r="114" spans="1:11" ht="12.75">
      <c r="A114" t="s">
        <v>78</v>
      </c>
      <c r="B114">
        <f>B74*10000/B62</f>
        <v>-0.21494038208515895</v>
      </c>
      <c r="C114">
        <f>C74*10000/C62</f>
        <v>-0.19462694458177754</v>
      </c>
      <c r="D114">
        <f>D74*10000/D62</f>
        <v>-0.21114860709061997</v>
      </c>
      <c r="E114">
        <f>E74*10000/E62</f>
        <v>-0.20056014202597078</v>
      </c>
      <c r="F114">
        <f>F74*10000/F62</f>
        <v>-0.1463677759998964</v>
      </c>
      <c r="G114">
        <f>AVERAGE(C114:E114)</f>
        <v>-0.20211189789945613</v>
      </c>
      <c r="H114">
        <f>STDEV(C114:E114)</f>
        <v>0.008369426069461124</v>
      </c>
      <c r="I114">
        <f>(B114*B4+C114*C4+D114*D4+E114*E4+F114*F4)/SUM(B4:F4)</f>
        <v>-0.19650379176418173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-0.002116395485540041</v>
      </c>
      <c r="C115">
        <f>C75*10000/C62</f>
        <v>0.0051810601033902065</v>
      </c>
      <c r="D115">
        <f>D75*10000/D62</f>
        <v>0.003255580325229441</v>
      </c>
      <c r="E115">
        <f>E75*10000/E62</f>
        <v>0.0020627170885962995</v>
      </c>
      <c r="F115">
        <f>F75*10000/F62</f>
        <v>-0.0017333587622948808</v>
      </c>
      <c r="G115">
        <f>AVERAGE(C115:E115)</f>
        <v>0.003499785839071982</v>
      </c>
      <c r="H115">
        <f>STDEV(C115:E115)</f>
        <v>0.0015734494079003031</v>
      </c>
      <c r="I115">
        <f>(B115*B4+C115*C4+D115*D4+E115*E4+F115*F4)/SUM(B4:F4)</f>
        <v>0.00198929479349887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9.421202444378713</v>
      </c>
      <c r="C122">
        <f>C82*10000/C62</f>
        <v>11.137682908626896</v>
      </c>
      <c r="D122">
        <f>D82*10000/D62</f>
        <v>-11.706238744793772</v>
      </c>
      <c r="E122">
        <f>E82*10000/E62</f>
        <v>0.28208597181859896</v>
      </c>
      <c r="F122">
        <f>F82*10000/F62</f>
        <v>-8.782423294773105</v>
      </c>
      <c r="G122">
        <f>AVERAGE(C122:E122)</f>
        <v>-0.09548995478275905</v>
      </c>
      <c r="H122">
        <f>STDEV(C122:E122)</f>
        <v>11.426640442937158</v>
      </c>
      <c r="I122">
        <f>(B122*B4+C122*C4+D122*D4+E122*E4+F122*F4)/SUM(B4:F4)</f>
        <v>0.11696846238459035</v>
      </c>
    </row>
    <row r="123" spans="1:9" ht="12.75">
      <c r="A123" t="s">
        <v>82</v>
      </c>
      <c r="B123">
        <f>B83*10000/B62</f>
        <v>0.16899075500534944</v>
      </c>
      <c r="C123">
        <f>C83*10000/C62</f>
        <v>3.2212029133059636</v>
      </c>
      <c r="D123">
        <f>D83*10000/D62</f>
        <v>1.3549377491982324</v>
      </c>
      <c r="E123">
        <f>E83*10000/E62</f>
        <v>1.2111779703420462</v>
      </c>
      <c r="F123">
        <f>F83*10000/F62</f>
        <v>8.151682938701477</v>
      </c>
      <c r="G123">
        <f>AVERAGE(C123:E123)</f>
        <v>1.9291062109487473</v>
      </c>
      <c r="H123">
        <f>STDEV(C123:E123)</f>
        <v>1.1212948473465794</v>
      </c>
      <c r="I123">
        <f>(B123*B4+C123*C4+D123*D4+E123*E4+F123*F4)/SUM(B4:F4)</f>
        <v>2.507726103286296</v>
      </c>
    </row>
    <row r="124" spans="1:9" ht="12.75">
      <c r="A124" t="s">
        <v>83</v>
      </c>
      <c r="B124">
        <f>B84*10000/B62</f>
        <v>0.7253122606304</v>
      </c>
      <c r="C124">
        <f>C84*10000/C62</f>
        <v>2.702965728609337</v>
      </c>
      <c r="D124">
        <f>D84*10000/D62</f>
        <v>-0.04397288934193079</v>
      </c>
      <c r="E124">
        <f>E84*10000/E62</f>
        <v>3.209607029014293</v>
      </c>
      <c r="F124">
        <f>F84*10000/F62</f>
        <v>3.861771686191972</v>
      </c>
      <c r="G124">
        <f>AVERAGE(C124:E124)</f>
        <v>1.9561999560938996</v>
      </c>
      <c r="H124">
        <f>STDEV(C124:E124)</f>
        <v>1.7506255769104817</v>
      </c>
      <c r="I124">
        <f>(B124*B4+C124*C4+D124*D4+E124*E4+F124*F4)/SUM(B4:F4)</f>
        <v>2.0337937637015906</v>
      </c>
    </row>
    <row r="125" spans="1:9" ht="12.75">
      <c r="A125" t="s">
        <v>84</v>
      </c>
      <c r="B125">
        <f>B85*10000/B62</f>
        <v>-0.6735837221262341</v>
      </c>
      <c r="C125">
        <f>C85*10000/C62</f>
        <v>0.9263309820624719</v>
      </c>
      <c r="D125">
        <f>D85*10000/D62</f>
        <v>0.28514446373853747</v>
      </c>
      <c r="E125">
        <f>E85*10000/E62</f>
        <v>0.10418487901609702</v>
      </c>
      <c r="F125">
        <f>F85*10000/F62</f>
        <v>-0.2942066238544673</v>
      </c>
      <c r="G125">
        <f>AVERAGE(C125:E125)</f>
        <v>0.43855344160570214</v>
      </c>
      <c r="H125">
        <f>STDEV(C125:E125)</f>
        <v>0.4320090155960536</v>
      </c>
      <c r="I125">
        <f>(B125*B4+C125*C4+D125*D4+E125*E4+F125*F4)/SUM(B4:F4)</f>
        <v>0.180062728868504</v>
      </c>
    </row>
    <row r="126" spans="1:9" ht="12.75">
      <c r="A126" t="s">
        <v>85</v>
      </c>
      <c r="B126">
        <f>B86*10000/B62</f>
        <v>-0.017015820880411384</v>
      </c>
      <c r="C126">
        <f>C86*10000/C62</f>
        <v>-0.4792276574890379</v>
      </c>
      <c r="D126">
        <f>D86*10000/D62</f>
        <v>-0.05375142863782109</v>
      </c>
      <c r="E126">
        <f>E86*10000/E62</f>
        <v>0.08072716790905758</v>
      </c>
      <c r="F126">
        <f>F86*10000/F62</f>
        <v>1.841201106657926</v>
      </c>
      <c r="G126">
        <f>AVERAGE(C126:E126)</f>
        <v>-0.15075063940593378</v>
      </c>
      <c r="H126">
        <f>STDEV(C126:E126)</f>
        <v>0.2923080340819945</v>
      </c>
      <c r="I126">
        <f>(B126*B4+C126*C4+D126*D4+E126*E4+F126*F4)/SUM(B4:F4)</f>
        <v>0.13503761121811314</v>
      </c>
    </row>
    <row r="127" spans="1:9" ht="12.75">
      <c r="A127" t="s">
        <v>86</v>
      </c>
      <c r="B127">
        <f>B87*10000/B62</f>
        <v>-0.17600469723720424</v>
      </c>
      <c r="C127">
        <f>C87*10000/C62</f>
        <v>-0.2636233015416786</v>
      </c>
      <c r="D127">
        <f>D87*10000/D62</f>
        <v>-0.0639381394550689</v>
      </c>
      <c r="E127">
        <f>E87*10000/E62</f>
        <v>0.033184930110406914</v>
      </c>
      <c r="F127">
        <f>F87*10000/F62</f>
        <v>0.3449779710460539</v>
      </c>
      <c r="G127">
        <f>AVERAGE(C127:E127)</f>
        <v>-0.09812550362878021</v>
      </c>
      <c r="H127">
        <f>STDEV(C127:E127)</f>
        <v>0.15132866052393704</v>
      </c>
      <c r="I127">
        <f>(B127*B4+C127*C4+D127*D4+E127*E4+F127*F4)/SUM(B4:F4)</f>
        <v>-0.05008445324658464</v>
      </c>
    </row>
    <row r="128" spans="1:9" ht="12.75">
      <c r="A128" t="s">
        <v>87</v>
      </c>
      <c r="B128">
        <f>B88*10000/B62</f>
        <v>0.1801897718631752</v>
      </c>
      <c r="C128">
        <f>C88*10000/C62</f>
        <v>0.208747594614307</v>
      </c>
      <c r="D128">
        <f>D88*10000/D62</f>
        <v>0.11548263990912044</v>
      </c>
      <c r="E128">
        <f>E88*10000/E62</f>
        <v>0.5470669798116896</v>
      </c>
      <c r="F128">
        <f>F88*10000/F62</f>
        <v>0.3120593561683894</v>
      </c>
      <c r="G128">
        <f>AVERAGE(C128:E128)</f>
        <v>0.29043240477837234</v>
      </c>
      <c r="H128">
        <f>STDEV(C128:E128)</f>
        <v>0.22709153830765821</v>
      </c>
      <c r="I128">
        <f>(B128*B4+C128*C4+D128*D4+E128*E4+F128*F4)/SUM(B4:F4)</f>
        <v>0.2774409835554663</v>
      </c>
    </row>
    <row r="129" spans="1:9" ht="12.75">
      <c r="A129" t="s">
        <v>88</v>
      </c>
      <c r="B129">
        <f>B89*10000/B62</f>
        <v>-0.11771357110445516</v>
      </c>
      <c r="C129">
        <f>C89*10000/C62</f>
        <v>-0.07032221149759031</v>
      </c>
      <c r="D129">
        <f>D89*10000/D62</f>
        <v>-0.021091254774243253</v>
      </c>
      <c r="E129">
        <f>E89*10000/E62</f>
        <v>-0.08591057606073554</v>
      </c>
      <c r="F129">
        <f>F89*10000/F62</f>
        <v>-0.052238610890336004</v>
      </c>
      <c r="G129">
        <f>AVERAGE(C129:E129)</f>
        <v>-0.059108014110856366</v>
      </c>
      <c r="H129">
        <f>STDEV(C129:E129)</f>
        <v>0.033833485931571566</v>
      </c>
      <c r="I129">
        <f>(B129*B4+C129*C4+D129*D4+E129*E4+F129*F4)/SUM(B4:F4)</f>
        <v>-0.0666502307175929</v>
      </c>
    </row>
    <row r="130" spans="1:9" ht="12.75">
      <c r="A130" t="s">
        <v>89</v>
      </c>
      <c r="B130">
        <f>B90*10000/B62</f>
        <v>-0.03206425396659278</v>
      </c>
      <c r="C130">
        <f>C90*10000/C62</f>
        <v>-0.1034891545022912</v>
      </c>
      <c r="D130">
        <f>D90*10000/D62</f>
        <v>-0.023002208216895022</v>
      </c>
      <c r="E130">
        <f>E90*10000/E62</f>
        <v>0.04937746409024056</v>
      </c>
      <c r="F130">
        <f>F90*10000/F62</f>
        <v>0.22820183360086962</v>
      </c>
      <c r="G130">
        <f>AVERAGE(C130:E130)</f>
        <v>-0.025704632876315216</v>
      </c>
      <c r="H130">
        <f>STDEV(C130:E130)</f>
        <v>0.07646913164315733</v>
      </c>
      <c r="I130">
        <f>(B130*B4+C130*C4+D130*D4+E130*E4+F130*F4)/SUM(B4:F4)</f>
        <v>0.007347562416699066</v>
      </c>
    </row>
    <row r="131" spans="1:9" ht="12.75">
      <c r="A131" t="s">
        <v>90</v>
      </c>
      <c r="B131">
        <f>B91*10000/B62</f>
        <v>-0.033507793242384655</v>
      </c>
      <c r="C131">
        <f>C91*10000/C62</f>
        <v>-0.08453964888448685</v>
      </c>
      <c r="D131">
        <f>D91*10000/D62</f>
        <v>-0.014705654571404774</v>
      </c>
      <c r="E131">
        <f>E91*10000/E62</f>
        <v>-0.013271326493968305</v>
      </c>
      <c r="F131">
        <f>F91*10000/F62</f>
        <v>0.0323759338668656</v>
      </c>
      <c r="G131">
        <f>AVERAGE(C131:E131)</f>
        <v>-0.037505543316619976</v>
      </c>
      <c r="H131">
        <f>STDEV(C131:E131)</f>
        <v>0.04073904317955154</v>
      </c>
      <c r="I131">
        <f>(B131*B4+C131*C4+D131*D4+E131*E4+F131*F4)/SUM(B4:F4)</f>
        <v>-0.027582158086950248</v>
      </c>
    </row>
    <row r="132" spans="1:9" ht="12.75">
      <c r="A132" t="s">
        <v>91</v>
      </c>
      <c r="B132">
        <f>B92*10000/B62</f>
        <v>0.0465710483046711</v>
      </c>
      <c r="C132">
        <f>C92*10000/C62</f>
        <v>0.010238370379934407</v>
      </c>
      <c r="D132">
        <f>D92*10000/D62</f>
        <v>0.03360636417575057</v>
      </c>
      <c r="E132">
        <f>E92*10000/E62</f>
        <v>0.06517304511275508</v>
      </c>
      <c r="F132">
        <f>F92*10000/F62</f>
        <v>0.05068622635623736</v>
      </c>
      <c r="G132">
        <f>AVERAGE(C132:E132)</f>
        <v>0.03633925988948002</v>
      </c>
      <c r="H132">
        <f>STDEV(C132:E132)</f>
        <v>0.02756911607645033</v>
      </c>
      <c r="I132">
        <f>(B132*B4+C132*C4+D132*D4+E132*E4+F132*F4)/SUM(B4:F4)</f>
        <v>0.03973547469926029</v>
      </c>
    </row>
    <row r="133" spans="1:9" ht="12.75">
      <c r="A133" t="s">
        <v>92</v>
      </c>
      <c r="B133">
        <f>B93*10000/B62</f>
        <v>0.07567542477963146</v>
      </c>
      <c r="C133">
        <f>C93*10000/C62</f>
        <v>0.04588208242222185</v>
      </c>
      <c r="D133">
        <f>D93*10000/D62</f>
        <v>0.07324734567647928</v>
      </c>
      <c r="E133">
        <f>E93*10000/E62</f>
        <v>0.07894693278658182</v>
      </c>
      <c r="F133">
        <f>F93*10000/F62</f>
        <v>0.052972206963316976</v>
      </c>
      <c r="G133">
        <f>AVERAGE(C133:E133)</f>
        <v>0.06602545362842765</v>
      </c>
      <c r="H133">
        <f>STDEV(C133:E133)</f>
        <v>0.01767591230940182</v>
      </c>
      <c r="I133">
        <f>(B133*B4+C133*C4+D133*D4+E133*E4+F133*F4)/SUM(B4:F4)</f>
        <v>0.0656705611560407</v>
      </c>
    </row>
    <row r="134" spans="1:9" ht="12.75">
      <c r="A134" t="s">
        <v>93</v>
      </c>
      <c r="B134">
        <f>B94*10000/B62</f>
        <v>0.00221556039619</v>
      </c>
      <c r="C134">
        <f>C94*10000/C62</f>
        <v>-0.008383139566529776</v>
      </c>
      <c r="D134">
        <f>D94*10000/D62</f>
        <v>-0.0008008021244239282</v>
      </c>
      <c r="E134">
        <f>E94*10000/E62</f>
        <v>0.007154153411436513</v>
      </c>
      <c r="F134">
        <f>F94*10000/F62</f>
        <v>-0.030902544751063136</v>
      </c>
      <c r="G134">
        <f>AVERAGE(C134:E134)</f>
        <v>-0.0006765960931723967</v>
      </c>
      <c r="H134">
        <f>STDEV(C134:E134)</f>
        <v>0.007769391136018291</v>
      </c>
      <c r="I134">
        <f>(B134*B4+C134*C4+D134*D4+E134*E4+F134*F4)/SUM(B4:F4)</f>
        <v>-0.004303195924332752</v>
      </c>
    </row>
    <row r="135" spans="1:9" ht="12.75">
      <c r="A135" t="s">
        <v>94</v>
      </c>
      <c r="B135">
        <f>B95*10000/B62</f>
        <v>-0.003615103953797232</v>
      </c>
      <c r="C135">
        <f>C95*10000/C62</f>
        <v>0.0014475002196307715</v>
      </c>
      <c r="D135">
        <f>D95*10000/D62</f>
        <v>-0.00048066784801827013</v>
      </c>
      <c r="E135">
        <f>E95*10000/E62</f>
        <v>0.0016918807917903882</v>
      </c>
      <c r="F135">
        <f>F95*10000/F62</f>
        <v>0.006785995113012945</v>
      </c>
      <c r="G135">
        <f>AVERAGE(C135:E135)</f>
        <v>0.0008862377211342965</v>
      </c>
      <c r="H135">
        <f>STDEV(C135:E135)</f>
        <v>0.001190064532807987</v>
      </c>
      <c r="I135">
        <f>(B135*B4+C135*C4+D135*D4+E135*E4+F135*F4)/SUM(B4:F4)</f>
        <v>0.0010262277434957715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2005-09-27T06:44:43Z</cp:lastPrinted>
  <dcterms:created xsi:type="dcterms:W3CDTF">2005-09-27T06:44:43Z</dcterms:created>
  <dcterms:modified xsi:type="dcterms:W3CDTF">2005-09-27T06:59:12Z</dcterms:modified>
  <cp:category/>
  <cp:version/>
  <cp:contentType/>
  <cp:contentStatus/>
</cp:coreProperties>
</file>