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<sst xmlns="http://schemas.openxmlformats.org/spreadsheetml/2006/main" count="204" uniqueCount="98">
  <si>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29/09/2005       07:12:14</t>
  </si>
  <si>
    <t>LISSNER</t>
  </si>
  <si>
    <t>HCMQAP688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</si>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</sst>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1615682"/>
        <c:axId val="37432275"/>
      </c:lineChart>
      <c:catAx>
        <c:axId val="116156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32275"/>
        <c:crosses val="autoZero"/>
        <c:auto val="1"/>
        <c:lblOffset val="100"/>
        <c:noMultiLvlLbl val="0"/>
      </c:catAx>
      <c:valAx>
        <c:axId val="37432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1568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-0.002256</v>
      </c>
      <c r="C4" s="12">
        <v>-0.00376</v>
      </c>
      <c r="D4" s="12">
        <v>-0.003759</v>
      </c>
      <c r="E4" s="12">
        <v>-0.00376</v>
      </c>
      <c r="F4" s="24">
        <v>-0.002089</v>
      </c>
      <c r="G4" s="34">
        <v>-0.011716</v>
      </c>
    </row>
    <row r="5" spans="1:7" ht="12.75" thickBot="1">
      <c r="A5" s="44" t="s">
        <v>13</v>
      </c>
      <c r="B5" s="45">
        <v>-0.458096</v>
      </c>
      <c r="C5" s="46">
        <v>1.363069</v>
      </c>
      <c r="D5" s="46">
        <v>2.322477</v>
      </c>
      <c r="E5" s="46">
        <v>-0.751362</v>
      </c>
      <c r="F5" s="47">
        <v>-4.723357</v>
      </c>
      <c r="G5" s="48">
        <v>5.453557</v>
      </c>
    </row>
    <row r="6" spans="1:7" ht="12.75" thickTop="1">
      <c r="A6" s="6" t="s">
        <v>14</v>
      </c>
      <c r="B6" s="39">
        <v>24.56118</v>
      </c>
      <c r="C6" s="40">
        <v>18.1724</v>
      </c>
      <c r="D6" s="40">
        <v>-27.43941</v>
      </c>
      <c r="E6" s="40">
        <v>130.094</v>
      </c>
      <c r="F6" s="41">
        <v>-244.0566</v>
      </c>
      <c r="G6" s="42">
        <v>-0.001731166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0.7250386</v>
      </c>
      <c r="C8" s="13">
        <v>2.425084</v>
      </c>
      <c r="D8" s="13">
        <v>0.7523242</v>
      </c>
      <c r="E8" s="13">
        <v>3.600689</v>
      </c>
      <c r="F8" s="25">
        <v>-1.781188</v>
      </c>
      <c r="G8" s="35">
        <v>1.497731</v>
      </c>
    </row>
    <row r="9" spans="1:7" ht="12">
      <c r="A9" s="20" t="s">
        <v>17</v>
      </c>
      <c r="B9" s="29">
        <v>-0.2376813</v>
      </c>
      <c r="C9" s="13">
        <v>-0.5903624</v>
      </c>
      <c r="D9" s="13">
        <v>0.9478134</v>
      </c>
      <c r="E9" s="13">
        <v>0.3770001</v>
      </c>
      <c r="F9" s="25">
        <v>-1.022921</v>
      </c>
      <c r="G9" s="35">
        <v>0.005579089</v>
      </c>
    </row>
    <row r="10" spans="1:7" ht="12">
      <c r="A10" s="20" t="s">
        <v>18</v>
      </c>
      <c r="B10" s="29">
        <v>-1.718221</v>
      </c>
      <c r="C10" s="13">
        <v>-0.8505807</v>
      </c>
      <c r="D10" s="13">
        <v>-0.3563987</v>
      </c>
      <c r="E10" s="13">
        <v>-1.009764</v>
      </c>
      <c r="F10" s="25">
        <v>-2.753817</v>
      </c>
      <c r="G10" s="35">
        <v>-1.14976</v>
      </c>
    </row>
    <row r="11" spans="1:7" ht="12">
      <c r="A11" s="21" t="s">
        <v>19</v>
      </c>
      <c r="B11" s="31">
        <v>2.246343</v>
      </c>
      <c r="C11" s="15">
        <v>0.9247285</v>
      </c>
      <c r="D11" s="15">
        <v>2.126263</v>
      </c>
      <c r="E11" s="15">
        <v>1.365528</v>
      </c>
      <c r="F11" s="27">
        <v>12.56715</v>
      </c>
      <c r="G11" s="37">
        <v>3.067246</v>
      </c>
    </row>
    <row r="12" spans="1:7" ht="12">
      <c r="A12" s="20" t="s">
        <v>20</v>
      </c>
      <c r="B12" s="29">
        <v>0.2213549</v>
      </c>
      <c r="C12" s="13">
        <v>0.206634</v>
      </c>
      <c r="D12" s="13">
        <v>-0.174009</v>
      </c>
      <c r="E12" s="13">
        <v>0.1710236</v>
      </c>
      <c r="F12" s="25">
        <v>-0.4863337</v>
      </c>
      <c r="G12" s="35">
        <v>0.01596677</v>
      </c>
    </row>
    <row r="13" spans="1:7" ht="12">
      <c r="A13" s="20" t="s">
        <v>21</v>
      </c>
      <c r="B13" s="29">
        <v>-0.1143553</v>
      </c>
      <c r="C13" s="13">
        <v>-0.2270756</v>
      </c>
      <c r="D13" s="13">
        <v>0.006661093</v>
      </c>
      <c r="E13" s="13">
        <v>0.05749151</v>
      </c>
      <c r="F13" s="25">
        <v>-0.2567741</v>
      </c>
      <c r="G13" s="35">
        <v>-0.09004336</v>
      </c>
    </row>
    <row r="14" spans="1:7" ht="12">
      <c r="A14" s="20" t="s">
        <v>22</v>
      </c>
      <c r="B14" s="29">
        <v>-0.1991992</v>
      </c>
      <c r="C14" s="13">
        <v>-0.07804236</v>
      </c>
      <c r="D14" s="13">
        <v>-0.0401319</v>
      </c>
      <c r="E14" s="13">
        <v>-0.1867515</v>
      </c>
      <c r="F14" s="25">
        <v>0.04489387</v>
      </c>
      <c r="G14" s="35">
        <v>-0.09614708</v>
      </c>
    </row>
    <row r="15" spans="1:7" ht="12">
      <c r="A15" s="21" t="s">
        <v>23</v>
      </c>
      <c r="B15" s="31">
        <v>-0.4295841</v>
      </c>
      <c r="C15" s="15">
        <v>-0.2143487</v>
      </c>
      <c r="D15" s="15">
        <v>-0.1019232</v>
      </c>
      <c r="E15" s="15">
        <v>-0.1838011</v>
      </c>
      <c r="F15" s="27">
        <v>-0.4355299</v>
      </c>
      <c r="G15" s="37">
        <v>-0.240594</v>
      </c>
    </row>
    <row r="16" spans="1:7" ht="12">
      <c r="A16" s="20" t="s">
        <v>24</v>
      </c>
      <c r="B16" s="29">
        <v>0.01366868</v>
      </c>
      <c r="C16" s="13">
        <v>0.001991598</v>
      </c>
      <c r="D16" s="13">
        <v>-0.03110226</v>
      </c>
      <c r="E16" s="13">
        <v>0.004463671</v>
      </c>
      <c r="F16" s="25">
        <v>-0.0306951</v>
      </c>
      <c r="G16" s="35">
        <v>-0.008061199</v>
      </c>
    </row>
    <row r="17" spans="1:7" ht="12">
      <c r="A17" s="20" t="s">
        <v>25</v>
      </c>
      <c r="B17" s="29">
        <v>-0.01072907</v>
      </c>
      <c r="C17" s="13">
        <v>-0.001114063</v>
      </c>
      <c r="D17" s="13">
        <v>-0.01315289</v>
      </c>
      <c r="E17" s="13">
        <v>-0.01599978</v>
      </c>
      <c r="F17" s="25">
        <v>-0.02492379</v>
      </c>
      <c r="G17" s="35">
        <v>-0.01216104</v>
      </c>
    </row>
    <row r="18" spans="1:7" ht="12">
      <c r="A18" s="20" t="s">
        <v>26</v>
      </c>
      <c r="B18" s="29">
        <v>0.01422561</v>
      </c>
      <c r="C18" s="13">
        <v>0.01670766</v>
      </c>
      <c r="D18" s="13">
        <v>0.0459349</v>
      </c>
      <c r="E18" s="13">
        <v>-0.01189356</v>
      </c>
      <c r="F18" s="25">
        <v>0.05136149</v>
      </c>
      <c r="G18" s="35">
        <v>0.02113752</v>
      </c>
    </row>
    <row r="19" spans="1:7" ht="12">
      <c r="A19" s="21" t="s">
        <v>27</v>
      </c>
      <c r="B19" s="31">
        <v>-0.213524</v>
      </c>
      <c r="C19" s="15">
        <v>-0.19644</v>
      </c>
      <c r="D19" s="15">
        <v>-0.2102484</v>
      </c>
      <c r="E19" s="15">
        <v>-0.1957805</v>
      </c>
      <c r="F19" s="27">
        <v>-0.1538884</v>
      </c>
      <c r="G19" s="37">
        <v>-0.1963807</v>
      </c>
    </row>
    <row r="20" spans="1:7" ht="12.75" thickBot="1">
      <c r="A20" s="44" t="s">
        <v>28</v>
      </c>
      <c r="B20" s="45">
        <v>0.0009500567</v>
      </c>
      <c r="C20" s="46">
        <v>-0.001057665</v>
      </c>
      <c r="D20" s="46">
        <v>-0.001357598</v>
      </c>
      <c r="E20" s="46">
        <v>0.004998414</v>
      </c>
      <c r="F20" s="47">
        <v>0.003195918</v>
      </c>
      <c r="G20" s="48">
        <v>0.001185867</v>
      </c>
    </row>
    <row r="21" spans="1:7" ht="12.75" thickTop="1">
      <c r="A21" s="6" t="s">
        <v>29</v>
      </c>
      <c r="B21" s="39">
        <v>15.3979</v>
      </c>
      <c r="C21" s="40">
        <v>1.523684</v>
      </c>
      <c r="D21" s="40">
        <v>-19.06234</v>
      </c>
      <c r="E21" s="40">
        <v>35.26611</v>
      </c>
      <c r="F21" s="41">
        <v>-48.50041</v>
      </c>
      <c r="G21" s="43">
        <v>0.007292917</v>
      </c>
    </row>
    <row r="22" spans="1:7" ht="12">
      <c r="A22" s="20" t="s">
        <v>30</v>
      </c>
      <c r="B22" s="29">
        <v>-9.161919</v>
      </c>
      <c r="C22" s="13">
        <v>27.26144</v>
      </c>
      <c r="D22" s="13">
        <v>46.44987</v>
      </c>
      <c r="E22" s="13">
        <v>-15.02725</v>
      </c>
      <c r="F22" s="25">
        <v>-94.46994</v>
      </c>
      <c r="G22" s="36">
        <v>0</v>
      </c>
    </row>
    <row r="23" spans="1:7" ht="12">
      <c r="A23" s="20" t="s">
        <v>31</v>
      </c>
      <c r="B23" s="29">
        <v>-2.408086</v>
      </c>
      <c r="C23" s="13">
        <v>1.856783</v>
      </c>
      <c r="D23" s="13">
        <v>0.1687512</v>
      </c>
      <c r="E23" s="13">
        <v>0.8728134</v>
      </c>
      <c r="F23" s="25">
        <v>-0.7013125</v>
      </c>
      <c r="G23" s="35">
        <v>0.255961</v>
      </c>
    </row>
    <row r="24" spans="1:7" ht="12">
      <c r="A24" s="20" t="s">
        <v>32</v>
      </c>
      <c r="B24" s="29">
        <v>-0.9306714</v>
      </c>
      <c r="C24" s="13">
        <v>-0.0229091</v>
      </c>
      <c r="D24" s="13">
        <v>1.370694</v>
      </c>
      <c r="E24" s="13">
        <v>0.5996989</v>
      </c>
      <c r="F24" s="25">
        <v>-0.03451037</v>
      </c>
      <c r="G24" s="35">
        <v>0.3295282</v>
      </c>
    </row>
    <row r="25" spans="1:7" ht="12">
      <c r="A25" s="20" t="s">
        <v>33</v>
      </c>
      <c r="B25" s="29">
        <v>-0.7927646</v>
      </c>
      <c r="C25" s="13">
        <v>0.6786704</v>
      </c>
      <c r="D25" s="13">
        <v>-0.3556237</v>
      </c>
      <c r="E25" s="13">
        <v>0.9618204</v>
      </c>
      <c r="F25" s="25">
        <v>-2.795788</v>
      </c>
      <c r="G25" s="35">
        <v>-0.1789639</v>
      </c>
    </row>
    <row r="26" spans="1:7" ht="12">
      <c r="A26" s="21" t="s">
        <v>34</v>
      </c>
      <c r="B26" s="31">
        <v>0.8994127</v>
      </c>
      <c r="C26" s="15">
        <v>0.3378266</v>
      </c>
      <c r="D26" s="15">
        <v>0.6541245</v>
      </c>
      <c r="E26" s="15">
        <v>0.374092</v>
      </c>
      <c r="F26" s="27">
        <v>0.8574361</v>
      </c>
      <c r="G26" s="37">
        <v>0.5730609</v>
      </c>
    </row>
    <row r="27" spans="1:7" ht="12">
      <c r="A27" s="20" t="s">
        <v>35</v>
      </c>
      <c r="B27" s="29">
        <v>-0.4317141</v>
      </c>
      <c r="C27" s="13">
        <v>-0.0954182</v>
      </c>
      <c r="D27" s="13">
        <v>-0.08113592</v>
      </c>
      <c r="E27" s="13">
        <v>-0.1255309</v>
      </c>
      <c r="F27" s="25">
        <v>-0.2043604</v>
      </c>
      <c r="G27" s="35">
        <v>-0.1623609</v>
      </c>
    </row>
    <row r="28" spans="1:7" ht="12">
      <c r="A28" s="20" t="s">
        <v>36</v>
      </c>
      <c r="B28" s="29">
        <v>0.09416846</v>
      </c>
      <c r="C28" s="13">
        <v>0.13618</v>
      </c>
      <c r="D28" s="13">
        <v>0.3707813</v>
      </c>
      <c r="E28" s="13">
        <v>0.2922096</v>
      </c>
      <c r="F28" s="25">
        <v>0.0634512</v>
      </c>
      <c r="G28" s="35">
        <v>0.2143811</v>
      </c>
    </row>
    <row r="29" spans="1:7" ht="12">
      <c r="A29" s="20" t="s">
        <v>37</v>
      </c>
      <c r="B29" s="29">
        <v>-0.1835337</v>
      </c>
      <c r="C29" s="13">
        <v>0.01384833</v>
      </c>
      <c r="D29" s="13">
        <v>-0.04651615</v>
      </c>
      <c r="E29" s="13">
        <v>0.05943169</v>
      </c>
      <c r="F29" s="25">
        <v>-0.1125175</v>
      </c>
      <c r="G29" s="35">
        <v>-0.03509566</v>
      </c>
    </row>
    <row r="30" spans="1:7" ht="12">
      <c r="A30" s="21" t="s">
        <v>38</v>
      </c>
      <c r="B30" s="31">
        <v>0.1463453</v>
      </c>
      <c r="C30" s="15">
        <v>0.1182515</v>
      </c>
      <c r="D30" s="15">
        <v>0.1629042</v>
      </c>
      <c r="E30" s="15">
        <v>0.09751228</v>
      </c>
      <c r="F30" s="27">
        <v>0.1711686</v>
      </c>
      <c r="G30" s="37">
        <v>0.1351543</v>
      </c>
    </row>
    <row r="31" spans="1:7" ht="12">
      <c r="A31" s="20" t="s">
        <v>39</v>
      </c>
      <c r="B31" s="29">
        <v>-0.06400553</v>
      </c>
      <c r="C31" s="13">
        <v>-0.0514581</v>
      </c>
      <c r="D31" s="13">
        <v>-0.02304774</v>
      </c>
      <c r="E31" s="13">
        <v>-0.03120202</v>
      </c>
      <c r="F31" s="25">
        <v>0.02708355</v>
      </c>
      <c r="G31" s="35">
        <v>-0.03105983</v>
      </c>
    </row>
    <row r="32" spans="1:7" ht="12">
      <c r="A32" s="20" t="s">
        <v>40</v>
      </c>
      <c r="B32" s="29">
        <v>0.02065961</v>
      </c>
      <c r="C32" s="13">
        <v>0.0208768</v>
      </c>
      <c r="D32" s="13">
        <v>0.0465509</v>
      </c>
      <c r="E32" s="13">
        <v>0.0499246</v>
      </c>
      <c r="F32" s="25">
        <v>0.0002839486</v>
      </c>
      <c r="G32" s="35">
        <v>0.03126018</v>
      </c>
    </row>
    <row r="33" spans="1:7" ht="12">
      <c r="A33" s="20" t="s">
        <v>41</v>
      </c>
      <c r="B33" s="29">
        <v>0.06907568</v>
      </c>
      <c r="C33" s="13">
        <v>0.05875169</v>
      </c>
      <c r="D33" s="13">
        <v>0.08282792</v>
      </c>
      <c r="E33" s="13">
        <v>0.05319406</v>
      </c>
      <c r="F33" s="25">
        <v>0.06912886</v>
      </c>
      <c r="G33" s="35">
        <v>0.06608218</v>
      </c>
    </row>
    <row r="34" spans="1:7" ht="12">
      <c r="A34" s="21" t="s">
        <v>42</v>
      </c>
      <c r="B34" s="31">
        <v>0.01245713</v>
      </c>
      <c r="C34" s="15">
        <v>0.007633631</v>
      </c>
      <c r="D34" s="15">
        <v>0.01168523</v>
      </c>
      <c r="E34" s="15">
        <v>0.01340308</v>
      </c>
      <c r="F34" s="27">
        <v>-0.02407776</v>
      </c>
      <c r="G34" s="37">
        <v>0.006476583</v>
      </c>
    </row>
    <row r="35" spans="1:7" ht="12.75" thickBot="1">
      <c r="A35" s="22" t="s">
        <v>43</v>
      </c>
      <c r="B35" s="32">
        <v>-0.006285472</v>
      </c>
      <c r="C35" s="16">
        <v>-0.003844886</v>
      </c>
      <c r="D35" s="16">
        <v>-0.003782249</v>
      </c>
      <c r="E35" s="16">
        <v>0.001369712</v>
      </c>
      <c r="F35" s="28">
        <v>-0.001206871</v>
      </c>
      <c r="G35" s="38">
        <v>-0.002574853</v>
      </c>
    </row>
    <row r="36" spans="1:7" ht="12">
      <c r="A36" s="4" t="s">
        <v>44</v>
      </c>
      <c r="B36" s="3">
        <v>21.07849</v>
      </c>
      <c r="C36" s="3">
        <v>21.07849</v>
      </c>
      <c r="D36" s="3">
        <v>21.0846</v>
      </c>
      <c r="E36" s="3">
        <v>21.07849</v>
      </c>
      <c r="F36" s="3">
        <v>21.0846</v>
      </c>
      <c r="G36" s="3"/>
    </row>
    <row r="37" spans="1:6" ht="12">
      <c r="A37" s="4" t="s">
        <v>45</v>
      </c>
      <c r="B37" s="2">
        <v>0.1785278</v>
      </c>
      <c r="C37" s="2">
        <v>0.09256999</v>
      </c>
      <c r="D37" s="2">
        <v>0.03916423</v>
      </c>
      <c r="E37" s="2">
        <v>0.009155274</v>
      </c>
      <c r="F37" s="2">
        <v>-0.007629395</v>
      </c>
    </row>
    <row r="38" spans="1:7" ht="12">
      <c r="A38" s="4" t="s">
        <v>53</v>
      </c>
      <c r="B38" s="2">
        <v>-4.172998E-05</v>
      </c>
      <c r="C38" s="2">
        <v>-3.089992E-05</v>
      </c>
      <c r="D38" s="2">
        <v>4.679651E-05</v>
      </c>
      <c r="E38" s="2">
        <v>-0.0002210693</v>
      </c>
      <c r="F38" s="2">
        <v>0.0004140803</v>
      </c>
      <c r="G38" s="2">
        <v>0.0002220192</v>
      </c>
    </row>
    <row r="39" spans="1:7" ht="12.75" thickBot="1">
      <c r="A39" s="4" t="s">
        <v>54</v>
      </c>
      <c r="B39" s="2">
        <v>-2.621467E-05</v>
      </c>
      <c r="C39" s="2">
        <v>0</v>
      </c>
      <c r="D39" s="2">
        <v>3.218862E-05</v>
      </c>
      <c r="E39" s="2">
        <v>-6.028459E-05</v>
      </c>
      <c r="F39" s="2">
        <v>8.636252E-05</v>
      </c>
      <c r="G39" s="2">
        <v>0.0007383523</v>
      </c>
    </row>
    <row r="40" spans="2:7" ht="12.75" thickBot="1">
      <c r="B40" s="7" t="s">
        <v>46</v>
      </c>
      <c r="C40" s="18">
        <v>-0.00376</v>
      </c>
      <c r="D40" s="17" t="s">
        <v>47</v>
      </c>
      <c r="E40" s="18">
        <v>3.116393</v>
      </c>
      <c r="F40" s="17" t="s">
        <v>48</v>
      </c>
      <c r="G40" s="8">
        <v>55.106077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0.00376</v>
      </c>
      <c r="D4">
        <v>0.003759</v>
      </c>
      <c r="E4">
        <v>0.00376</v>
      </c>
      <c r="F4">
        <v>0.002089</v>
      </c>
      <c r="G4">
        <v>0.011716</v>
      </c>
    </row>
    <row r="5" spans="1:7" ht="12.75">
      <c r="A5" t="s">
        <v>13</v>
      </c>
      <c r="B5">
        <v>-0.458096</v>
      </c>
      <c r="C5">
        <v>1.363069</v>
      </c>
      <c r="D5">
        <v>2.322477</v>
      </c>
      <c r="E5">
        <v>-0.751362</v>
      </c>
      <c r="F5">
        <v>-4.723357</v>
      </c>
      <c r="G5">
        <v>5.453557</v>
      </c>
    </row>
    <row r="6" spans="1:7" ht="12.75">
      <c r="A6" t="s">
        <v>14</v>
      </c>
      <c r="B6" s="49">
        <v>24.56118</v>
      </c>
      <c r="C6" s="49">
        <v>18.1724</v>
      </c>
      <c r="D6" s="49">
        <v>-27.43941</v>
      </c>
      <c r="E6" s="49">
        <v>130.094</v>
      </c>
      <c r="F6" s="49">
        <v>-244.0566</v>
      </c>
      <c r="G6" s="49">
        <v>-0.001731166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0.7250386</v>
      </c>
      <c r="C8" s="49">
        <v>2.425084</v>
      </c>
      <c r="D8" s="49">
        <v>0.7523242</v>
      </c>
      <c r="E8" s="49">
        <v>3.600689</v>
      </c>
      <c r="F8" s="49">
        <v>-1.781188</v>
      </c>
      <c r="G8" s="49">
        <v>1.497731</v>
      </c>
    </row>
    <row r="9" spans="1:7" ht="12.75">
      <c r="A9" t="s">
        <v>17</v>
      </c>
      <c r="B9" s="49">
        <v>-0.2376813</v>
      </c>
      <c r="C9" s="49">
        <v>-0.5903624</v>
      </c>
      <c r="D9" s="49">
        <v>0.9478134</v>
      </c>
      <c r="E9" s="49">
        <v>0.3770001</v>
      </c>
      <c r="F9" s="49">
        <v>-1.022921</v>
      </c>
      <c r="G9" s="49">
        <v>0.005579089</v>
      </c>
    </row>
    <row r="10" spans="1:7" ht="12.75">
      <c r="A10" t="s">
        <v>18</v>
      </c>
      <c r="B10" s="49">
        <v>-1.718221</v>
      </c>
      <c r="C10" s="49">
        <v>-0.8505807</v>
      </c>
      <c r="D10" s="49">
        <v>-0.3563987</v>
      </c>
      <c r="E10" s="49">
        <v>-1.009764</v>
      </c>
      <c r="F10" s="49">
        <v>-2.753817</v>
      </c>
      <c r="G10" s="49">
        <v>-1.14976</v>
      </c>
    </row>
    <row r="11" spans="1:7" ht="12.75">
      <c r="A11" t="s">
        <v>19</v>
      </c>
      <c r="B11" s="49">
        <v>2.246343</v>
      </c>
      <c r="C11" s="49">
        <v>0.9247285</v>
      </c>
      <c r="D11" s="49">
        <v>2.126263</v>
      </c>
      <c r="E11" s="49">
        <v>1.365528</v>
      </c>
      <c r="F11" s="49">
        <v>12.56715</v>
      </c>
      <c r="G11" s="49">
        <v>3.067246</v>
      </c>
    </row>
    <row r="12" spans="1:7" ht="12.75">
      <c r="A12" t="s">
        <v>20</v>
      </c>
      <c r="B12" s="49">
        <v>0.2213549</v>
      </c>
      <c r="C12" s="49">
        <v>0.206634</v>
      </c>
      <c r="D12" s="49">
        <v>-0.174009</v>
      </c>
      <c r="E12" s="49">
        <v>0.1710236</v>
      </c>
      <c r="F12" s="49">
        <v>-0.4863337</v>
      </c>
      <c r="G12" s="49">
        <v>0.01596677</v>
      </c>
    </row>
    <row r="13" spans="1:7" ht="12.75">
      <c r="A13" t="s">
        <v>21</v>
      </c>
      <c r="B13" s="49">
        <v>-0.1143553</v>
      </c>
      <c r="C13" s="49">
        <v>-0.2270756</v>
      </c>
      <c r="D13" s="49">
        <v>0.006661093</v>
      </c>
      <c r="E13" s="49">
        <v>0.05749151</v>
      </c>
      <c r="F13" s="49">
        <v>-0.2567741</v>
      </c>
      <c r="G13" s="49">
        <v>-0.09004336</v>
      </c>
    </row>
    <row r="14" spans="1:7" ht="12.75">
      <c r="A14" t="s">
        <v>22</v>
      </c>
      <c r="B14" s="49">
        <v>-0.1991992</v>
      </c>
      <c r="C14" s="49">
        <v>-0.07804236</v>
      </c>
      <c r="D14" s="49">
        <v>-0.0401319</v>
      </c>
      <c r="E14" s="49">
        <v>-0.1867515</v>
      </c>
      <c r="F14" s="49">
        <v>0.04489387</v>
      </c>
      <c r="G14" s="49">
        <v>-0.09614708</v>
      </c>
    </row>
    <row r="15" spans="1:7" ht="12.75">
      <c r="A15" t="s">
        <v>23</v>
      </c>
      <c r="B15" s="49">
        <v>-0.4295841</v>
      </c>
      <c r="C15" s="49">
        <v>-0.2143487</v>
      </c>
      <c r="D15" s="49">
        <v>-0.1019232</v>
      </c>
      <c r="E15" s="49">
        <v>-0.1838011</v>
      </c>
      <c r="F15" s="49">
        <v>-0.4355299</v>
      </c>
      <c r="G15" s="49">
        <v>-0.240594</v>
      </c>
    </row>
    <row r="16" spans="1:7" ht="12.75">
      <c r="A16" t="s">
        <v>24</v>
      </c>
      <c r="B16" s="49">
        <v>0.01366868</v>
      </c>
      <c r="C16" s="49">
        <v>0.001991598</v>
      </c>
      <c r="D16" s="49">
        <v>-0.03110226</v>
      </c>
      <c r="E16" s="49">
        <v>0.004463671</v>
      </c>
      <c r="F16" s="49">
        <v>-0.0306951</v>
      </c>
      <c r="G16" s="49">
        <v>-0.008061199</v>
      </c>
    </row>
    <row r="17" spans="1:7" ht="12.75">
      <c r="A17" t="s">
        <v>25</v>
      </c>
      <c r="B17" s="49">
        <v>-0.01072907</v>
      </c>
      <c r="C17" s="49">
        <v>-0.001114063</v>
      </c>
      <c r="D17" s="49">
        <v>-0.01315289</v>
      </c>
      <c r="E17" s="49">
        <v>-0.01599978</v>
      </c>
      <c r="F17" s="49">
        <v>-0.02492379</v>
      </c>
      <c r="G17" s="49">
        <v>-0.01216104</v>
      </c>
    </row>
    <row r="18" spans="1:7" ht="12.75">
      <c r="A18" t="s">
        <v>26</v>
      </c>
      <c r="B18" s="49">
        <v>0.01422561</v>
      </c>
      <c r="C18" s="49">
        <v>0.01670766</v>
      </c>
      <c r="D18" s="49">
        <v>0.0459349</v>
      </c>
      <c r="E18" s="49">
        <v>-0.01189356</v>
      </c>
      <c r="F18" s="49">
        <v>0.05136149</v>
      </c>
      <c r="G18" s="49">
        <v>0.02113752</v>
      </c>
    </row>
    <row r="19" spans="1:7" ht="12.75">
      <c r="A19" t="s">
        <v>27</v>
      </c>
      <c r="B19" s="49">
        <v>-0.213524</v>
      </c>
      <c r="C19" s="49">
        <v>-0.19644</v>
      </c>
      <c r="D19" s="49">
        <v>-0.2102484</v>
      </c>
      <c r="E19" s="49">
        <v>-0.1957805</v>
      </c>
      <c r="F19" s="49">
        <v>-0.1538884</v>
      </c>
      <c r="G19" s="49">
        <v>-0.1963807</v>
      </c>
    </row>
    <row r="20" spans="1:7" ht="12.75">
      <c r="A20" t="s">
        <v>28</v>
      </c>
      <c r="B20" s="49">
        <v>0.0009500567</v>
      </c>
      <c r="C20" s="49">
        <v>-0.001057665</v>
      </c>
      <c r="D20" s="49">
        <v>-0.001357598</v>
      </c>
      <c r="E20" s="49">
        <v>0.004998414</v>
      </c>
      <c r="F20" s="49">
        <v>0.003195918</v>
      </c>
      <c r="G20" s="49">
        <v>0.001185867</v>
      </c>
    </row>
    <row r="21" spans="1:7" ht="12.75">
      <c r="A21" t="s">
        <v>29</v>
      </c>
      <c r="B21" s="49">
        <v>15.3979</v>
      </c>
      <c r="C21" s="49">
        <v>1.523684</v>
      </c>
      <c r="D21" s="49">
        <v>-19.06234</v>
      </c>
      <c r="E21" s="49">
        <v>35.26611</v>
      </c>
      <c r="F21" s="49">
        <v>-48.50041</v>
      </c>
      <c r="G21" s="49">
        <v>0.007292917</v>
      </c>
    </row>
    <row r="22" spans="1:7" ht="12.75">
      <c r="A22" t="s">
        <v>30</v>
      </c>
      <c r="B22" s="49">
        <v>-9.161919</v>
      </c>
      <c r="C22" s="49">
        <v>27.26144</v>
      </c>
      <c r="D22" s="49">
        <v>46.44987</v>
      </c>
      <c r="E22" s="49">
        <v>-15.02725</v>
      </c>
      <c r="F22" s="49">
        <v>-94.46994</v>
      </c>
      <c r="G22" s="49">
        <v>0</v>
      </c>
    </row>
    <row r="23" spans="1:7" ht="12.75">
      <c r="A23" t="s">
        <v>31</v>
      </c>
      <c r="B23" s="49">
        <v>-2.408086</v>
      </c>
      <c r="C23" s="49">
        <v>1.856783</v>
      </c>
      <c r="D23" s="49">
        <v>0.1687512</v>
      </c>
      <c r="E23" s="49">
        <v>0.8728134</v>
      </c>
      <c r="F23" s="49">
        <v>-0.7013125</v>
      </c>
      <c r="G23" s="49">
        <v>0.255961</v>
      </c>
    </row>
    <row r="24" spans="1:7" ht="12.75">
      <c r="A24" t="s">
        <v>32</v>
      </c>
      <c r="B24" s="49">
        <v>-0.9306714</v>
      </c>
      <c r="C24" s="49">
        <v>-0.0229091</v>
      </c>
      <c r="D24" s="49">
        <v>1.370694</v>
      </c>
      <c r="E24" s="49">
        <v>0.5996989</v>
      </c>
      <c r="F24" s="49">
        <v>-0.03451037</v>
      </c>
      <c r="G24" s="49">
        <v>0.3295282</v>
      </c>
    </row>
    <row r="25" spans="1:7" ht="12.75">
      <c r="A25" t="s">
        <v>33</v>
      </c>
      <c r="B25" s="49">
        <v>-0.7927646</v>
      </c>
      <c r="C25" s="49">
        <v>0.6786704</v>
      </c>
      <c r="D25" s="49">
        <v>-0.3556237</v>
      </c>
      <c r="E25" s="49">
        <v>0.9618204</v>
      </c>
      <c r="F25" s="49">
        <v>-2.795788</v>
      </c>
      <c r="G25" s="49">
        <v>-0.1789639</v>
      </c>
    </row>
    <row r="26" spans="1:7" ht="12.75">
      <c r="A26" t="s">
        <v>34</v>
      </c>
      <c r="B26" s="49">
        <v>0.8994127</v>
      </c>
      <c r="C26" s="49">
        <v>0.3378266</v>
      </c>
      <c r="D26" s="49">
        <v>0.6541245</v>
      </c>
      <c r="E26" s="49">
        <v>0.374092</v>
      </c>
      <c r="F26" s="49">
        <v>0.8574361</v>
      </c>
      <c r="G26" s="49">
        <v>0.5730609</v>
      </c>
    </row>
    <row r="27" spans="1:7" ht="12.75">
      <c r="A27" t="s">
        <v>35</v>
      </c>
      <c r="B27" s="49">
        <v>-0.4317141</v>
      </c>
      <c r="C27" s="49">
        <v>-0.0954182</v>
      </c>
      <c r="D27" s="49">
        <v>-0.08113592</v>
      </c>
      <c r="E27" s="49">
        <v>-0.1255309</v>
      </c>
      <c r="F27" s="49">
        <v>-0.2043604</v>
      </c>
      <c r="G27" s="49">
        <v>-0.1623609</v>
      </c>
    </row>
    <row r="28" spans="1:7" ht="12.75">
      <c r="A28" t="s">
        <v>36</v>
      </c>
      <c r="B28" s="49">
        <v>0.09416846</v>
      </c>
      <c r="C28" s="49">
        <v>0.13618</v>
      </c>
      <c r="D28" s="49">
        <v>0.3707813</v>
      </c>
      <c r="E28" s="49">
        <v>0.2922096</v>
      </c>
      <c r="F28" s="49">
        <v>0.0634512</v>
      </c>
      <c r="G28" s="49">
        <v>0.2143811</v>
      </c>
    </row>
    <row r="29" spans="1:7" ht="12.75">
      <c r="A29" t="s">
        <v>37</v>
      </c>
      <c r="B29" s="49">
        <v>-0.1835337</v>
      </c>
      <c r="C29" s="49">
        <v>0.01384833</v>
      </c>
      <c r="D29" s="49">
        <v>-0.04651615</v>
      </c>
      <c r="E29" s="49">
        <v>0.05943169</v>
      </c>
      <c r="F29" s="49">
        <v>-0.1125175</v>
      </c>
      <c r="G29" s="49">
        <v>-0.03509566</v>
      </c>
    </row>
    <row r="30" spans="1:7" ht="12.75">
      <c r="A30" t="s">
        <v>38</v>
      </c>
      <c r="B30" s="49">
        <v>0.1463453</v>
      </c>
      <c r="C30" s="49">
        <v>0.1182515</v>
      </c>
      <c r="D30" s="49">
        <v>0.1629042</v>
      </c>
      <c r="E30" s="49">
        <v>0.09751228</v>
      </c>
      <c r="F30" s="49">
        <v>0.1711686</v>
      </c>
      <c r="G30" s="49">
        <v>0.1351543</v>
      </c>
    </row>
    <row r="31" spans="1:7" ht="12.75">
      <c r="A31" t="s">
        <v>39</v>
      </c>
      <c r="B31" s="49">
        <v>-0.06400553</v>
      </c>
      <c r="C31" s="49">
        <v>-0.0514581</v>
      </c>
      <c r="D31" s="49">
        <v>-0.02304774</v>
      </c>
      <c r="E31" s="49">
        <v>-0.03120202</v>
      </c>
      <c r="F31" s="49">
        <v>0.02708355</v>
      </c>
      <c r="G31" s="49">
        <v>-0.03105983</v>
      </c>
    </row>
    <row r="32" spans="1:7" ht="12.75">
      <c r="A32" t="s">
        <v>40</v>
      </c>
      <c r="B32" s="49">
        <v>0.02065961</v>
      </c>
      <c r="C32" s="49">
        <v>0.0208768</v>
      </c>
      <c r="D32" s="49">
        <v>0.0465509</v>
      </c>
      <c r="E32" s="49">
        <v>0.0499246</v>
      </c>
      <c r="F32" s="49">
        <v>0.0002839486</v>
      </c>
      <c r="G32" s="49">
        <v>0.03126018</v>
      </c>
    </row>
    <row r="33" spans="1:7" ht="12.75">
      <c r="A33" t="s">
        <v>41</v>
      </c>
      <c r="B33" s="49">
        <v>0.06907568</v>
      </c>
      <c r="C33" s="49">
        <v>0.05875169</v>
      </c>
      <c r="D33" s="49">
        <v>0.08282792</v>
      </c>
      <c r="E33" s="49">
        <v>0.05319406</v>
      </c>
      <c r="F33" s="49">
        <v>0.06912886</v>
      </c>
      <c r="G33" s="49">
        <v>0.06608218</v>
      </c>
    </row>
    <row r="34" spans="1:7" ht="12.75">
      <c r="A34" t="s">
        <v>42</v>
      </c>
      <c r="B34" s="49">
        <v>0.01245713</v>
      </c>
      <c r="C34" s="49">
        <v>0.007633631</v>
      </c>
      <c r="D34" s="49">
        <v>0.01168523</v>
      </c>
      <c r="E34" s="49">
        <v>0.01340308</v>
      </c>
      <c r="F34" s="49">
        <v>-0.02407776</v>
      </c>
      <c r="G34" s="49">
        <v>0.006476583</v>
      </c>
    </row>
    <row r="35" spans="1:7" ht="12.75">
      <c r="A35" t="s">
        <v>43</v>
      </c>
      <c r="B35" s="49">
        <v>-0.006285472</v>
      </c>
      <c r="C35" s="49">
        <v>-0.003844886</v>
      </c>
      <c r="D35" s="49">
        <v>-0.003782249</v>
      </c>
      <c r="E35" s="49">
        <v>0.001369712</v>
      </c>
      <c r="F35" s="49">
        <v>-0.001206871</v>
      </c>
      <c r="G35" s="49">
        <v>-0.002574853</v>
      </c>
    </row>
    <row r="36" spans="1:6" ht="12.75">
      <c r="A36" t="s">
        <v>44</v>
      </c>
      <c r="B36" s="49">
        <v>21.07849</v>
      </c>
      <c r="C36" s="49">
        <v>21.07849</v>
      </c>
      <c r="D36" s="49">
        <v>21.0846</v>
      </c>
      <c r="E36" s="49">
        <v>21.07849</v>
      </c>
      <c r="F36" s="49">
        <v>21.0846</v>
      </c>
    </row>
    <row r="37" spans="1:6" ht="12.75">
      <c r="A37" t="s">
        <v>45</v>
      </c>
      <c r="B37" s="49">
        <v>0.1785278</v>
      </c>
      <c r="C37" s="49">
        <v>0.09256999</v>
      </c>
      <c r="D37" s="49">
        <v>0.03916423</v>
      </c>
      <c r="E37" s="49">
        <v>0.009155274</v>
      </c>
      <c r="F37" s="49">
        <v>-0.007629395</v>
      </c>
    </row>
    <row r="38" spans="1:7" ht="12.75">
      <c r="A38" t="s">
        <v>55</v>
      </c>
      <c r="B38" s="49">
        <v>-4.172998E-05</v>
      </c>
      <c r="C38" s="49">
        <v>-3.089992E-05</v>
      </c>
      <c r="D38" s="49">
        <v>4.679651E-05</v>
      </c>
      <c r="E38" s="49">
        <v>-0.0002210693</v>
      </c>
      <c r="F38" s="49">
        <v>0.0004140803</v>
      </c>
      <c r="G38" s="49">
        <v>0.0002220192</v>
      </c>
    </row>
    <row r="39" spans="1:7" ht="12.75">
      <c r="A39" t="s">
        <v>56</v>
      </c>
      <c r="B39" s="49">
        <v>-2.621467E-05</v>
      </c>
      <c r="C39" s="49">
        <v>0</v>
      </c>
      <c r="D39" s="49">
        <v>3.218862E-05</v>
      </c>
      <c r="E39" s="49">
        <v>-6.028459E-05</v>
      </c>
      <c r="F39" s="49">
        <v>8.636252E-05</v>
      </c>
      <c r="G39" s="49">
        <v>0.0007383523</v>
      </c>
    </row>
    <row r="40" spans="2:7" ht="12.75">
      <c r="B40" t="s">
        <v>46</v>
      </c>
      <c r="C40">
        <v>-0.00376</v>
      </c>
      <c r="D40" t="s">
        <v>47</v>
      </c>
      <c r="E40">
        <v>3.116393</v>
      </c>
      <c r="F40" t="s">
        <v>48</v>
      </c>
      <c r="G40">
        <v>55.106077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-4.172998833839382E-05</v>
      </c>
      <c r="C50">
        <f>-0.017/(C7*C7+C22*C22)*(C21*C22+C6*C7)</f>
        <v>-3.0899911785537985E-05</v>
      </c>
      <c r="D50">
        <f>-0.017/(D7*D7+D22*D22)*(D21*D22+D6*D7)</f>
        <v>4.679651266945662E-05</v>
      </c>
      <c r="E50">
        <f>-0.017/(E7*E7+E22*E22)*(E21*E22+E6*E7)</f>
        <v>-0.0002210692088346432</v>
      </c>
      <c r="F50">
        <f>-0.017/(F7*F7+F22*F22)*(F21*F22+F6*F7)</f>
        <v>0.00041408035387091477</v>
      </c>
      <c r="G50">
        <f>(B50*B$4+C50*C$4+D50*D$4+E50*E$4+F50*F$4)/SUM(B$4:F$4)</f>
        <v>-3.998955852977246E-08</v>
      </c>
    </row>
    <row r="51" spans="1:7" ht="12.75">
      <c r="A51" t="s">
        <v>59</v>
      </c>
      <c r="B51">
        <f>-0.017/(B7*B7+B22*B22)*(B21*B7-B6*B22)</f>
        <v>-2.621466267730273E-05</v>
      </c>
      <c r="C51">
        <f>-0.017/(C7*C7+C22*C22)*(C21*C7-C6*C22)</f>
        <v>-2.5060251908853264E-06</v>
      </c>
      <c r="D51">
        <f>-0.017/(D7*D7+D22*D22)*(D21*D7-D6*D22)</f>
        <v>3.2188608807005044E-05</v>
      </c>
      <c r="E51">
        <f>-0.017/(E7*E7+E22*E22)*(E21*E7-E6*E22)</f>
        <v>-6.028459322684604E-05</v>
      </c>
      <c r="F51">
        <f>-0.017/(F7*F7+F22*F22)*(F21*F7-F6*F22)</f>
        <v>8.636251161853642E-05</v>
      </c>
      <c r="G51">
        <f>(B51*B$4+C51*C$4+D51*D$4+E51*E$4+F51*F$4)/SUM(B$4:F$4)</f>
        <v>3.952421291596027E-07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9999.989013763</v>
      </c>
      <c r="C62">
        <f>C7+(2/0.017)*(C8*C50-C23*C51)</f>
        <v>9999.991731560389</v>
      </c>
      <c r="D62">
        <f>D7+(2/0.017)*(D8*D50-D23*D51)</f>
        <v>10000.003502856776</v>
      </c>
      <c r="E62">
        <f>E7+(2/0.017)*(E8*E50-E23*E51)</f>
        <v>9999.912543027329</v>
      </c>
      <c r="F62">
        <f>F7+(2/0.017)*(F8*F50-F23*F51)</f>
        <v>9999.920354370774</v>
      </c>
    </row>
    <row r="63" spans="1:6" ht="12.75">
      <c r="A63" t="s">
        <v>67</v>
      </c>
      <c r="B63">
        <f>B8+(3/0.017)*(B9*B50-B24*B51)</f>
        <v>0.7224835178346191</v>
      </c>
      <c r="C63">
        <f>C8+(3/0.017)*(C9*C50-C24*C51)</f>
        <v>2.4282930709352586</v>
      </c>
      <c r="D63">
        <f>D8+(3/0.017)*(D9*D50-D24*D51)</f>
        <v>0.7523654286155186</v>
      </c>
      <c r="E63">
        <f>E8+(3/0.017)*(E9*E50-E24*E51)</f>
        <v>3.5923612630130894</v>
      </c>
      <c r="F63">
        <f>F8+(3/0.017)*(F9*F50-F24*F51)</f>
        <v>-1.8554099566056304</v>
      </c>
    </row>
    <row r="64" spans="1:6" ht="12.75">
      <c r="A64" t="s">
        <v>68</v>
      </c>
      <c r="B64">
        <f>B9+(4/0.017)*(B10*B50-B25*B51)</f>
        <v>-0.22570029159499377</v>
      </c>
      <c r="C64">
        <f>C9+(4/0.017)*(C10*C50-C25*C51)</f>
        <v>-0.583778015596426</v>
      </c>
      <c r="D64">
        <f>D9+(4/0.017)*(D10*D50-D25*D51)</f>
        <v>0.9465825331486758</v>
      </c>
      <c r="E64">
        <f>E9+(4/0.017)*(E10*E50-E25*E51)</f>
        <v>0.4431673188614087</v>
      </c>
      <c r="F64">
        <f>F9+(4/0.017)*(F10*F50-F25*F51)</f>
        <v>-1.2344151751112413</v>
      </c>
    </row>
    <row r="65" spans="1:6" ht="12.75">
      <c r="A65" t="s">
        <v>69</v>
      </c>
      <c r="B65">
        <f>B10+(5/0.017)*(B11*B50-B26*B51)</f>
        <v>-1.738856901957603</v>
      </c>
      <c r="C65">
        <f>C10+(5/0.017)*(C11*C50-C26*C51)</f>
        <v>-0.8587358256193593</v>
      </c>
      <c r="D65">
        <f>D10+(5/0.017)*(D11*D50-D26*D51)</f>
        <v>-0.3333262483010238</v>
      </c>
      <c r="E65">
        <f>E10+(5/0.017)*(E11*E50-E26*E51)</f>
        <v>-1.0919181795741575</v>
      </c>
      <c r="F65">
        <f>F10+(5/0.017)*(F11*F50-F26*F51)</f>
        <v>-1.2450641811763343</v>
      </c>
    </row>
    <row r="66" spans="1:6" ht="12.75">
      <c r="A66" t="s">
        <v>70</v>
      </c>
      <c r="B66">
        <f>B11+(6/0.017)*(B12*B50-B27*B51)</f>
        <v>2.23908851403523</v>
      </c>
      <c r="C66">
        <f>C11+(6/0.017)*(C12*C50-C27*C51)</f>
        <v>0.9223905848994958</v>
      </c>
      <c r="D66">
        <f>D11+(6/0.017)*(D12*D50-D27*D51)</f>
        <v>2.124310754593874</v>
      </c>
      <c r="E66">
        <f>E11+(6/0.017)*(E12*E50-E27*E51)</f>
        <v>1.3495130713454286</v>
      </c>
      <c r="F66">
        <f>F11+(6/0.017)*(F12*F50-F27*F51)</f>
        <v>12.502303357702594</v>
      </c>
    </row>
    <row r="67" spans="1:6" ht="12.75">
      <c r="A67" t="s">
        <v>71</v>
      </c>
      <c r="B67">
        <f>B12+(7/0.017)*(B13*B50-B28*B51)</f>
        <v>0.22433633989671894</v>
      </c>
      <c r="C67">
        <f>C12+(7/0.017)*(C13*C50-C28*C51)</f>
        <v>0.2096637179784706</v>
      </c>
      <c r="D67">
        <f>D12+(7/0.017)*(D13*D50-D28*D51)</f>
        <v>-0.17879503106292946</v>
      </c>
      <c r="E67">
        <f>E12+(7/0.017)*(E13*E50-E28*E51)</f>
        <v>0.17304377292341133</v>
      </c>
      <c r="F67">
        <f>F12+(7/0.017)*(F13*F50-F28*F51)</f>
        <v>-0.5323710180194512</v>
      </c>
    </row>
    <row r="68" spans="1:6" ht="12.75">
      <c r="A68" t="s">
        <v>72</v>
      </c>
      <c r="B68">
        <f>B13+(8/0.017)*(B14*B50-B29*B51)</f>
        <v>-0.11270762646701171</v>
      </c>
      <c r="C68">
        <f>C13+(8/0.017)*(C14*C50-C29*C51)</f>
        <v>-0.2259244440925332</v>
      </c>
      <c r="D68">
        <f>D13+(8/0.017)*(D14*D50-D29*D51)</f>
        <v>0.006481919912356989</v>
      </c>
      <c r="E68">
        <f>E13+(8/0.017)*(E14*E50-E29*E51)</f>
        <v>0.07860577899299617</v>
      </c>
      <c r="F68">
        <f>F13+(8/0.017)*(F14*F50-F29*F51)</f>
        <v>-0.24345317601069483</v>
      </c>
    </row>
    <row r="69" spans="1:6" ht="12.75">
      <c r="A69" t="s">
        <v>73</v>
      </c>
      <c r="B69">
        <f>B14+(9/0.017)*(B15*B50-B30*B51)</f>
        <v>-0.18767764768144632</v>
      </c>
      <c r="C69">
        <f>C14+(9/0.017)*(C15*C50-C30*C51)</f>
        <v>-0.07437899091571515</v>
      </c>
      <c r="D69">
        <f>D14+(9/0.017)*(D15*D50-D30*D51)</f>
        <v>-0.04543306405778629</v>
      </c>
      <c r="E69">
        <f>E14+(9/0.017)*(E15*E50-E30*E51)</f>
        <v>-0.16212789605592734</v>
      </c>
      <c r="F69">
        <f>F14+(9/0.017)*(F15*F50-F30*F51)</f>
        <v>-0.05840861987507849</v>
      </c>
    </row>
    <row r="70" spans="1:6" ht="12.75">
      <c r="A70" t="s">
        <v>74</v>
      </c>
      <c r="B70">
        <f>B15+(10/0.017)*(B16*B50-B31*B51)</f>
        <v>-0.43090661602084307</v>
      </c>
      <c r="C70">
        <f>C15+(10/0.017)*(C16*C50-C31*C51)</f>
        <v>-0.21446075617493374</v>
      </c>
      <c r="D70">
        <f>D15+(10/0.017)*(D16*D50-D31*D51)</f>
        <v>-0.1023429662455254</v>
      </c>
      <c r="E70">
        <f>E15+(10/0.017)*(E16*E50-E31*E51)</f>
        <v>-0.18548803017648474</v>
      </c>
      <c r="F70">
        <f>F15+(10/0.017)*(F16*F50-F31*F51)</f>
        <v>-0.4443823948656761</v>
      </c>
    </row>
    <row r="71" spans="1:6" ht="12.75">
      <c r="A71" t="s">
        <v>75</v>
      </c>
      <c r="B71">
        <f>B16+(11/0.017)*(B17*B50-B32*B51)</f>
        <v>0.014308820906172992</v>
      </c>
      <c r="C71">
        <f>C16+(11/0.017)*(C17*C50-C32*C51)</f>
        <v>0.002047725328612628</v>
      </c>
      <c r="D71">
        <f>D16+(11/0.017)*(D17*D50-D32*D51)</f>
        <v>-0.03247008935444875</v>
      </c>
      <c r="E71">
        <f>E16+(11/0.017)*(E17*E50-E32*E51)</f>
        <v>0.008699798764738517</v>
      </c>
      <c r="F71">
        <f>F16+(11/0.017)*(F17*F50-F32*F51)</f>
        <v>-0.03738890689823413</v>
      </c>
    </row>
    <row r="72" spans="1:6" ht="12.75">
      <c r="A72" t="s">
        <v>76</v>
      </c>
      <c r="B72">
        <f>B17+(12/0.017)*(B18*B50-B33*B51)</f>
        <v>-0.009869897451059694</v>
      </c>
      <c r="C72">
        <f>C17+(12/0.017)*(C18*C50-C33*C51)</f>
        <v>-0.0013745561799969478</v>
      </c>
      <c r="D72">
        <f>D17+(12/0.017)*(D18*D50-D33*D51)</f>
        <v>-0.013517494036723072</v>
      </c>
      <c r="E72">
        <f>E17+(12/0.017)*(E18*E50-E33*E51)</f>
        <v>-0.011880192586862261</v>
      </c>
      <c r="F72">
        <f>F17+(12/0.017)*(F18*F50-F33*F51)</f>
        <v>-0.014125454484980279</v>
      </c>
    </row>
    <row r="73" spans="1:6" ht="12.75">
      <c r="A73" t="s">
        <v>77</v>
      </c>
      <c r="B73">
        <f>B18+(13/0.017)*(B19*B50-B34*B51)</f>
        <v>0.021289132081234036</v>
      </c>
      <c r="C73">
        <f>C18+(13/0.017)*(C19*C50-C34*C51)</f>
        <v>0.02136403727385618</v>
      </c>
      <c r="D73">
        <f>D18+(13/0.017)*(D19*D50-D34*D51)</f>
        <v>0.03812341166170016</v>
      </c>
      <c r="E73">
        <f>E18+(13/0.017)*(E19*E50-E34*E51)</f>
        <v>0.02182158782697003</v>
      </c>
      <c r="F73">
        <f>F18+(13/0.017)*(F19*F50-F34*F51)</f>
        <v>0.0042229185346207496</v>
      </c>
    </row>
    <row r="74" spans="1:6" ht="12.75">
      <c r="A74" t="s">
        <v>78</v>
      </c>
      <c r="B74">
        <f>B19+(14/0.017)*(B20*B50-B35*B51)</f>
        <v>-0.21369234372739013</v>
      </c>
      <c r="C74">
        <f>C19+(14/0.017)*(C20*C50-C35*C51)</f>
        <v>-0.19642102063315459</v>
      </c>
      <c r="D74">
        <f>D19+(14/0.017)*(D20*D50-D35*D51)</f>
        <v>-0.21020045866232323</v>
      </c>
      <c r="E74">
        <f>E19+(14/0.017)*(E20*E50-E35*E51)</f>
        <v>-0.19662249532747653</v>
      </c>
      <c r="F74">
        <f>F19+(14/0.017)*(F20*F50-F35*F51)</f>
        <v>-0.15271273330941249</v>
      </c>
    </row>
    <row r="75" spans="1:6" ht="12.75">
      <c r="A75" t="s">
        <v>79</v>
      </c>
      <c r="B75" s="49">
        <f>B20</f>
        <v>0.0009500567</v>
      </c>
      <c r="C75" s="49">
        <f>C20</f>
        <v>-0.001057665</v>
      </c>
      <c r="D75" s="49">
        <f>D20</f>
        <v>-0.001357598</v>
      </c>
      <c r="E75" s="49">
        <f>E20</f>
        <v>0.004998414</v>
      </c>
      <c r="F75" s="49">
        <f>F20</f>
        <v>0.003195918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-9.152332793132842</v>
      </c>
      <c r="C82">
        <f>C22+(2/0.017)*(C8*C51+C23*C50)</f>
        <v>27.253975087941306</v>
      </c>
      <c r="D82">
        <f>D22+(2/0.017)*(D8*D51+D23*D50)</f>
        <v>46.45364802788689</v>
      </c>
      <c r="E82">
        <f>E22+(2/0.017)*(E8*E51+E23*E50)</f>
        <v>-15.075487439941137</v>
      </c>
      <c r="F82">
        <f>F22+(2/0.017)*(F8*F51+F23*F50)</f>
        <v>-94.52220207029633</v>
      </c>
    </row>
    <row r="83" spans="1:6" ht="12.75">
      <c r="A83" t="s">
        <v>82</v>
      </c>
      <c r="B83">
        <f>B23+(3/0.017)*(B9*B51+B24*B50)</f>
        <v>-2.400132886745927</v>
      </c>
      <c r="C83">
        <f>C23+(3/0.017)*(C9*C51+C24*C50)</f>
        <v>1.8571690033321009</v>
      </c>
      <c r="D83">
        <f>D23+(3/0.017)*(D9*D51+D24*D50)</f>
        <v>0.18545458127498568</v>
      </c>
      <c r="E83">
        <f>E23+(3/0.017)*(E9*E51+E24*E50)</f>
        <v>0.845407118993473</v>
      </c>
      <c r="F83">
        <f>F23+(3/0.017)*(F9*F51+F24*F50)</f>
        <v>-0.7194240458180873</v>
      </c>
    </row>
    <row r="84" spans="1:6" ht="12.75">
      <c r="A84" t="s">
        <v>83</v>
      </c>
      <c r="B84">
        <f>B24+(4/0.017)*(B10*B51+B25*B50)</f>
        <v>-0.9122891314274943</v>
      </c>
      <c r="C84">
        <f>C24+(4/0.017)*(C10*C51+C25*C50)</f>
        <v>-0.02734187148949998</v>
      </c>
      <c r="D84">
        <f>D24+(4/0.017)*(D10*D51+D25*D50)</f>
        <v>1.3640789582785333</v>
      </c>
      <c r="E84">
        <f>E24+(4/0.017)*(E10*E51+E25*E50)</f>
        <v>0.5639916852061395</v>
      </c>
      <c r="F84">
        <f>F24+(4/0.017)*(F10*F51+F25*F50)</f>
        <v>-0.36286506106961885</v>
      </c>
    </row>
    <row r="85" spans="1:6" ht="12.75">
      <c r="A85" t="s">
        <v>84</v>
      </c>
      <c r="B85">
        <f>B25+(5/0.017)*(B11*B51+B26*B50)</f>
        <v>-0.8211233074955658</v>
      </c>
      <c r="C85">
        <f>C25+(5/0.017)*(C11*C51+C26*C50)</f>
        <v>0.6749185749839595</v>
      </c>
      <c r="D85">
        <f>D25+(5/0.017)*(D11*D51+D26*D50)</f>
        <v>-0.32649070194721735</v>
      </c>
      <c r="E85">
        <f>E25+(5/0.017)*(E11*E51+E26*E50)</f>
        <v>0.9132849522084594</v>
      </c>
      <c r="F85">
        <f>F25+(5/0.017)*(F11*F51+F26*F50)</f>
        <v>-2.3721473877657098</v>
      </c>
    </row>
    <row r="86" spans="1:6" ht="12.75">
      <c r="A86" t="s">
        <v>85</v>
      </c>
      <c r="B86">
        <f>B26+(6/0.017)*(B12*B51+B27*B50)</f>
        <v>0.9037230577610772</v>
      </c>
      <c r="C86">
        <f>C26+(6/0.017)*(C12*C51+C27*C50)</f>
        <v>0.33868445316003815</v>
      </c>
      <c r="D86">
        <f>D26+(6/0.017)*(D12*D51+D27*D50)</f>
        <v>0.6508075638571319</v>
      </c>
      <c r="E86">
        <f>E26+(6/0.017)*(E12*E51+E27*E50)</f>
        <v>0.38024762185497996</v>
      </c>
      <c r="F86">
        <f>F26+(6/0.017)*(F12*F51+F27*F50)</f>
        <v>0.8127457612120221</v>
      </c>
    </row>
    <row r="87" spans="1:6" ht="12.75">
      <c r="A87" t="s">
        <v>86</v>
      </c>
      <c r="B87">
        <f>B27+(7/0.017)*(B13*B51+B28*B50)</f>
        <v>-0.43209780834467526</v>
      </c>
      <c r="C87">
        <f>C27+(7/0.017)*(C13*C51+C28*C50)</f>
        <v>-0.09691656762893142</v>
      </c>
      <c r="D87">
        <f>D27+(7/0.017)*(D13*D51+D28*D50)</f>
        <v>-0.07390299165653166</v>
      </c>
      <c r="E87">
        <f>E27+(7/0.017)*(E13*E51+E28*E50)</f>
        <v>-0.15355741656833194</v>
      </c>
      <c r="F87">
        <f>F27+(7/0.017)*(F13*F51+F28*F50)</f>
        <v>-0.20267288975972855</v>
      </c>
    </row>
    <row r="88" spans="1:6" ht="12.75">
      <c r="A88" t="s">
        <v>87</v>
      </c>
      <c r="B88">
        <f>B28+(8/0.017)*(B14*B51+B29*B50)</f>
        <v>0.10023001246790156</v>
      </c>
      <c r="C88">
        <f>C28+(8/0.017)*(C14*C51+C29*C50)</f>
        <v>0.13607066538575957</v>
      </c>
      <c r="D88">
        <f>D28+(8/0.017)*(D14*D51+D29*D50)</f>
        <v>0.36914902534936883</v>
      </c>
      <c r="E88">
        <f>E28+(8/0.017)*(E14*E51+E29*E50)</f>
        <v>0.2913247630701165</v>
      </c>
      <c r="F88">
        <f>F28+(8/0.017)*(F14*F51+F29*F50)</f>
        <v>0.04335042877779078</v>
      </c>
    </row>
    <row r="89" spans="1:6" ht="12.75">
      <c r="A89" t="s">
        <v>88</v>
      </c>
      <c r="B89">
        <f>B29+(9/0.017)*(B15*B51+B30*B50)</f>
        <v>-0.18080489226494792</v>
      </c>
      <c r="C89">
        <f>C29+(9/0.017)*(C15*C51+C30*C50)</f>
        <v>0.012198260641760812</v>
      </c>
      <c r="D89">
        <f>D29+(9/0.017)*(D15*D51+D30*D50)</f>
        <v>-0.044217135763856115</v>
      </c>
      <c r="E89">
        <f>E29+(9/0.017)*(E15*E51+E30*E50)</f>
        <v>0.05388526103599776</v>
      </c>
      <c r="F89">
        <f>F29+(9/0.017)*(F15*F51+F30*F50)</f>
        <v>-0.09490709495908403</v>
      </c>
    </row>
    <row r="90" spans="1:6" ht="12.75">
      <c r="A90" t="s">
        <v>89</v>
      </c>
      <c r="B90">
        <f>B30+(10/0.017)*(B16*B51+B31*B50)</f>
        <v>0.14770567069708748</v>
      </c>
      <c r="C90">
        <f>C30+(10/0.017)*(C16*C51+C31*C50)</f>
        <v>0.11918388809170193</v>
      </c>
      <c r="D90">
        <f>D30+(10/0.017)*(D16*D51+D31*D50)</f>
        <v>0.1616808515664317</v>
      </c>
      <c r="E90">
        <f>E30+(10/0.017)*(E16*E51+E31*E50)</f>
        <v>0.10141152428524074</v>
      </c>
      <c r="F90">
        <f>F30+(10/0.017)*(F16*F51+F31*F50)</f>
        <v>0.17620616472805795</v>
      </c>
    </row>
    <row r="91" spans="1:6" ht="12.75">
      <c r="A91" t="s">
        <v>90</v>
      </c>
      <c r="B91">
        <f>B31+(11/0.017)*(B17*B51+B32*B50)</f>
        <v>-0.06438138468637239</v>
      </c>
      <c r="C91">
        <f>C31+(11/0.017)*(C17*C51+C32*C50)</f>
        <v>-0.051873705499567234</v>
      </c>
      <c r="D91">
        <f>D31+(11/0.017)*(D17*D51+D32*D50)</f>
        <v>-0.02191212164364333</v>
      </c>
      <c r="E91">
        <f>E31+(11/0.017)*(E17*E51+E32*E50)</f>
        <v>-0.03771935926694335</v>
      </c>
      <c r="F91">
        <f>F31+(11/0.017)*(F17*F51+F32*F50)</f>
        <v>0.02576684769214577</v>
      </c>
    </row>
    <row r="92" spans="1:6" ht="12.75">
      <c r="A92" t="s">
        <v>91</v>
      </c>
      <c r="B92">
        <f>B32+(12/0.017)*(B18*B51+B33*B50)</f>
        <v>0.01836164749054436</v>
      </c>
      <c r="C92">
        <f>C32+(12/0.017)*(C18*C51+C33*C50)</f>
        <v>0.019565770455229163</v>
      </c>
      <c r="D92">
        <f>D32+(12/0.017)*(D18*D51+D33*D50)</f>
        <v>0.05033064470660256</v>
      </c>
      <c r="E92">
        <f>E32+(12/0.017)*(E18*E51+E33*E50)</f>
        <v>0.04212984447132933</v>
      </c>
      <c r="F92">
        <f>F32+(12/0.017)*(F18*F51+F33*F50)</f>
        <v>0.023620849838844663</v>
      </c>
    </row>
    <row r="93" spans="1:6" ht="12.75">
      <c r="A93" t="s">
        <v>92</v>
      </c>
      <c r="B93">
        <f>B33+(13/0.017)*(B19*B51+B34*B50)</f>
        <v>0.07295856874531888</v>
      </c>
      <c r="C93">
        <f>C33+(13/0.017)*(C19*C51+C34*C50)</f>
        <v>0.05894776446070142</v>
      </c>
      <c r="D93">
        <f>D33+(13/0.017)*(D19*D51+D34*D50)</f>
        <v>0.07807085639293784</v>
      </c>
      <c r="E93">
        <f>E33+(13/0.017)*(E19*E51+E34*E50)</f>
        <v>0.059953707862653784</v>
      </c>
      <c r="F93">
        <f>F33+(13/0.017)*(F19*F51+F34*F50)</f>
        <v>0.05134155944209999</v>
      </c>
    </row>
    <row r="94" spans="1:6" ht="12.75">
      <c r="A94" t="s">
        <v>93</v>
      </c>
      <c r="B94">
        <f>B34+(14/0.017)*(B20*B51+B35*B50)</f>
        <v>0.012652625388402991</v>
      </c>
      <c r="C94">
        <f>C34+(14/0.017)*(C20*C51+C35*C50)</f>
        <v>0.007733654554530915</v>
      </c>
      <c r="D94">
        <f>D34+(14/0.017)*(D20*D51+D35*D50)</f>
        <v>0.011503480967140354</v>
      </c>
      <c r="E94">
        <f>E34+(14/0.017)*(E20*E51+E35*E50)</f>
        <v>0.012905562409342961</v>
      </c>
      <c r="F94">
        <f>F34+(14/0.017)*(F20*F51+F35*F50)</f>
        <v>-0.024262011583229128</v>
      </c>
    </row>
    <row r="95" spans="1:6" ht="12.75">
      <c r="A95" t="s">
        <v>94</v>
      </c>
      <c r="B95" s="49">
        <f>B35</f>
        <v>-0.006285472</v>
      </c>
      <c r="C95" s="49">
        <f>C35</f>
        <v>-0.003844886</v>
      </c>
      <c r="D95" s="49">
        <f>D35</f>
        <v>-0.003782249</v>
      </c>
      <c r="E95" s="49">
        <f>E35</f>
        <v>0.001369712</v>
      </c>
      <c r="F95" s="49">
        <f>F35</f>
        <v>-0.001206871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0.7224843115730066</v>
      </c>
      <c r="C103">
        <f>C63*10000/C62</f>
        <v>2.4282950787563804</v>
      </c>
      <c r="D103">
        <f>D63*10000/D62</f>
        <v>0.752365165072777</v>
      </c>
      <c r="E103">
        <f>E63*10000/E62</f>
        <v>3.592392680991942</v>
      </c>
      <c r="F103">
        <f>F63*10000/F62</f>
        <v>-1.8554247342526744</v>
      </c>
      <c r="G103">
        <f>AVERAGE(C103:E103)</f>
        <v>2.2576843082736997</v>
      </c>
      <c r="H103">
        <f>STDEV(C103:E103)</f>
        <v>1.4276799708085899</v>
      </c>
      <c r="I103">
        <f>(B103*B4+C103*C4+D103*D4+E103*E4+F103*F4)/SUM(B4:F4)</f>
        <v>1.486166728700533</v>
      </c>
      <c r="K103">
        <f>(LN(H103)+LN(H123))/2-LN(K114*K115^3)</f>
        <v>-3.7865100083138286</v>
      </c>
    </row>
    <row r="104" spans="1:11" ht="12.75">
      <c r="A104" t="s">
        <v>68</v>
      </c>
      <c r="B104">
        <f>B64*10000/B62</f>
        <v>-0.22570053955495564</v>
      </c>
      <c r="C104">
        <f>C64*10000/C62</f>
        <v>-0.5837784982901518</v>
      </c>
      <c r="D104">
        <f>D64*10000/D62</f>
        <v>0.9465822015744879</v>
      </c>
      <c r="E104">
        <f>E64*10000/E62</f>
        <v>0.4431711947025151</v>
      </c>
      <c r="F104">
        <f>F64*10000/F62</f>
        <v>-1.234425006766881</v>
      </c>
      <c r="G104">
        <f>AVERAGE(C104:E104)</f>
        <v>0.2686582993289504</v>
      </c>
      <c r="H104">
        <f>STDEV(C104:E104)</f>
        <v>0.7799628394425571</v>
      </c>
      <c r="I104">
        <f>(B104*B4+C104*C4+D104*D4+E104*E4+F104*F4)/SUM(B4:F4)</f>
        <v>-0.0037362533373660914</v>
      </c>
      <c r="K104">
        <f>(LN(H104)+LN(H124))/2-LN(K114*K115^4)</f>
        <v>-3.5910346901086188</v>
      </c>
    </row>
    <row r="105" spans="1:11" ht="12.75">
      <c r="A105" t="s">
        <v>69</v>
      </c>
      <c r="B105">
        <f>B65*10000/B62</f>
        <v>-1.738858812309105</v>
      </c>
      <c r="C105">
        <f>C65*10000/C62</f>
        <v>-0.8587365356604779</v>
      </c>
      <c r="D105">
        <f>D65*10000/D62</f>
        <v>-0.33332613154165397</v>
      </c>
      <c r="E105">
        <f>E65*10000/E62</f>
        <v>-1.091927729243515</v>
      </c>
      <c r="F105">
        <f>F65*10000/F62</f>
        <v>-1.2450740976473285</v>
      </c>
      <c r="G105">
        <f>AVERAGE(C105:E105)</f>
        <v>-0.761330132148549</v>
      </c>
      <c r="H105">
        <f>STDEV(C105:E105)</f>
        <v>0.3885680141143895</v>
      </c>
      <c r="I105">
        <f>(B105*B4+C105*C4+D105*D4+E105*E4+F105*F4)/SUM(B4:F4)</f>
        <v>-0.9671848332730864</v>
      </c>
      <c r="K105">
        <f>(LN(H105)+LN(H125))/2-LN(K114*K115^5)</f>
        <v>-3.3779472056376747</v>
      </c>
    </row>
    <row r="106" spans="1:11" ht="12.75">
      <c r="A106" t="s">
        <v>70</v>
      </c>
      <c r="B106">
        <f>B66*10000/B62</f>
        <v>2.239090973953641</v>
      </c>
      <c r="C106">
        <f>C66*10000/C62</f>
        <v>0.9223913475732114</v>
      </c>
      <c r="D106">
        <f>D66*10000/D62</f>
        <v>2.1243100104785024</v>
      </c>
      <c r="E106">
        <f>E66*10000/E62</f>
        <v>1.34952487388143</v>
      </c>
      <c r="F106">
        <f>F66*10000/F62</f>
        <v>12.502402933877445</v>
      </c>
      <c r="G106">
        <f>AVERAGE(C106:E106)</f>
        <v>1.4654087439777144</v>
      </c>
      <c r="H106">
        <f>STDEV(C106:E106)</f>
        <v>0.6092814797541286</v>
      </c>
      <c r="I106">
        <f>(B106*B4+C106*C4+D106*D4+E106*E4+F106*F4)/SUM(B4:F4)</f>
        <v>3.052777476201199</v>
      </c>
      <c r="K106">
        <f>(LN(H106)+LN(H126))/2-LN(K114*K115^6)</f>
        <v>-3.2398476641025264</v>
      </c>
    </row>
    <row r="107" spans="1:11" ht="12.75">
      <c r="A107" t="s">
        <v>71</v>
      </c>
      <c r="B107">
        <f>B67*10000/B62</f>
        <v>0.2243365863582095</v>
      </c>
      <c r="C107">
        <f>C67*10000/C62</f>
        <v>0.209663891337793</v>
      </c>
      <c r="D107">
        <f>D67*10000/D62</f>
        <v>-0.17879496843361278</v>
      </c>
      <c r="E107">
        <f>E67*10000/E62</f>
        <v>0.17304528632509902</v>
      </c>
      <c r="F107">
        <f>F67*10000/F62</f>
        <v>-0.5323752581556932</v>
      </c>
      <c r="G107">
        <f>AVERAGE(C107:E107)</f>
        <v>0.06797140307642642</v>
      </c>
      <c r="H107">
        <f>STDEV(C107:E107)</f>
        <v>0.2144888391955207</v>
      </c>
      <c r="I107">
        <f>(B107*B4+C107*C4+D107*D4+E107*E4+F107*F4)/SUM(B4:F4)</f>
        <v>0.010296188313325733</v>
      </c>
      <c r="K107">
        <f>(LN(H107)+LN(H127))/2-LN(K114*K115^7)</f>
        <v>-3.880213726147156</v>
      </c>
    </row>
    <row r="108" spans="1:9" ht="12.75">
      <c r="A108" t="s">
        <v>72</v>
      </c>
      <c r="B108">
        <f>B68*10000/B62</f>
        <v>-0.11270775029041737</v>
      </c>
      <c r="C108">
        <f>C68*10000/C62</f>
        <v>-0.22592463089694995</v>
      </c>
      <c r="D108">
        <f>D68*10000/D62</f>
        <v>0.006481917641834075</v>
      </c>
      <c r="E108">
        <f>E68*10000/E62</f>
        <v>0.07860646646135508</v>
      </c>
      <c r="F108">
        <f>F68*10000/F62</f>
        <v>-0.24345511502427727</v>
      </c>
      <c r="G108">
        <f>AVERAGE(C108:E108)</f>
        <v>-0.046945415597920266</v>
      </c>
      <c r="H108">
        <f>STDEV(C108:E108)</f>
        <v>0.15914036969731213</v>
      </c>
      <c r="I108">
        <f>(B108*B4+C108*C4+D108*D4+E108*E4+F108*F4)/SUM(B4:F4)</f>
        <v>-0.08271871414510236</v>
      </c>
    </row>
    <row r="109" spans="1:9" ht="12.75">
      <c r="A109" t="s">
        <v>73</v>
      </c>
      <c r="B109">
        <f>B69*10000/B62</f>
        <v>-0.18767785386878455</v>
      </c>
      <c r="C109">
        <f>C69*10000/C62</f>
        <v>-0.07437905241558547</v>
      </c>
      <c r="D109">
        <f>D69*10000/D62</f>
        <v>-0.045433048143240236</v>
      </c>
      <c r="E109">
        <f>E69*10000/E62</f>
        <v>-0.1621293139898256</v>
      </c>
      <c r="F109">
        <f>F69*10000/F62</f>
        <v>-0.05840908507791184</v>
      </c>
      <c r="G109">
        <f>AVERAGE(C109:E109)</f>
        <v>-0.09398047151621709</v>
      </c>
      <c r="H109">
        <f>STDEV(C109:E109)</f>
        <v>0.0607673130778644</v>
      </c>
      <c r="I109">
        <f>(B109*B4+C109*C4+D109*D4+E109*E4+F109*F4)/SUM(B4:F4)</f>
        <v>-0.1027567910080979</v>
      </c>
    </row>
    <row r="110" spans="1:11" ht="12.75">
      <c r="A110" t="s">
        <v>74</v>
      </c>
      <c r="B110">
        <f>B70*10000/B62</f>
        <v>-0.4309070894255841</v>
      </c>
      <c r="C110">
        <f>C70*10000/C62</f>
        <v>-0.2144609335006615</v>
      </c>
      <c r="D110">
        <f>D70*10000/D62</f>
        <v>-0.10234293039626267</v>
      </c>
      <c r="E110">
        <f>E70*10000/E62</f>
        <v>-0.18548965241283094</v>
      </c>
      <c r="F110">
        <f>F70*10000/F62</f>
        <v>-0.444385934205411</v>
      </c>
      <c r="G110">
        <f>AVERAGE(C110:E110)</f>
        <v>-0.16743117210325167</v>
      </c>
      <c r="H110">
        <f>STDEV(C110:E110)</f>
        <v>0.05819959783665272</v>
      </c>
      <c r="I110">
        <f>(B110*B4+C110*C4+D110*D4+E110*E4+F110*F4)/SUM(B4:F4)</f>
        <v>-0.24250959349036766</v>
      </c>
      <c r="K110">
        <f>EXP(AVERAGE(K103:K107))</f>
        <v>0.02801232579061179</v>
      </c>
    </row>
    <row r="111" spans="1:9" ht="12.75">
      <c r="A111" t="s">
        <v>75</v>
      </c>
      <c r="B111">
        <f>B71*10000/B62</f>
        <v>0.01430883662620003</v>
      </c>
      <c r="C111">
        <f>C71*10000/C62</f>
        <v>0.00204772702176335</v>
      </c>
      <c r="D111">
        <f>D71*10000/D62</f>
        <v>-0.03247007798064548</v>
      </c>
      <c r="E111">
        <f>E71*10000/E62</f>
        <v>0.008699874851210227</v>
      </c>
      <c r="F111">
        <f>F71*10000/F62</f>
        <v>-0.037389204686907485</v>
      </c>
      <c r="G111">
        <f>AVERAGE(C111:E111)</f>
        <v>-0.007240825369223968</v>
      </c>
      <c r="H111">
        <f>STDEV(C111:E111)</f>
        <v>0.022100885914016957</v>
      </c>
      <c r="I111">
        <f>(B111*B4+C111*C4+D111*D4+E111*E4+F111*F4)/SUM(B4:F4)</f>
        <v>-0.008158560755831297</v>
      </c>
    </row>
    <row r="112" spans="1:9" ht="12.75">
      <c r="A112" t="s">
        <v>76</v>
      </c>
      <c r="B112">
        <f>B72*10000/B62</f>
        <v>-0.009869908294374863</v>
      </c>
      <c r="C112">
        <f>C72*10000/C62</f>
        <v>-0.001374557316541364</v>
      </c>
      <c r="D112">
        <f>D72*10000/D62</f>
        <v>-0.013517489301740173</v>
      </c>
      <c r="E112">
        <f>E72*10000/E62</f>
        <v>-0.011880296488338792</v>
      </c>
      <c r="F112">
        <f>F72*10000/F62</f>
        <v>-0.01412556698894738</v>
      </c>
      <c r="G112">
        <f>AVERAGE(C112:E112)</f>
        <v>-0.008924114368873443</v>
      </c>
      <c r="H112">
        <f>STDEV(C112:E112)</f>
        <v>0.006589154637878524</v>
      </c>
      <c r="I112">
        <f>(B112*B4+C112*C4+D112*D4+E112*E4+F112*F4)/SUM(B4:F4)</f>
        <v>-0.0097558445432419</v>
      </c>
    </row>
    <row r="113" spans="1:9" ht="12.75">
      <c r="A113" t="s">
        <v>77</v>
      </c>
      <c r="B113">
        <f>B73*10000/B62</f>
        <v>0.02128915547000479</v>
      </c>
      <c r="C113">
        <f>C73*10000/C62</f>
        <v>0.021364054938595993</v>
      </c>
      <c r="D113">
        <f>D73*10000/D62</f>
        <v>0.03812339830761975</v>
      </c>
      <c r="E113">
        <f>E73*10000/E62</f>
        <v>0.02182177867364014</v>
      </c>
      <c r="F113">
        <f>F73*10000/F62</f>
        <v>0.0042229521685890154</v>
      </c>
      <c r="G113">
        <f>AVERAGE(C113:E113)</f>
        <v>0.027103077306618626</v>
      </c>
      <c r="H113">
        <f>STDEV(C113:E113)</f>
        <v>0.009546621600243487</v>
      </c>
      <c r="I113">
        <f>(B113*B4+C113*C4+D113*D4+E113*E4+F113*F4)/SUM(B4:F4)</f>
        <v>0.02320370394526778</v>
      </c>
    </row>
    <row r="114" spans="1:11" ht="12.75">
      <c r="A114" t="s">
        <v>78</v>
      </c>
      <c r="B114">
        <f>B74*10000/B62</f>
        <v>-0.21369257849512138</v>
      </c>
      <c r="C114">
        <f>C74*10000/C62</f>
        <v>-0.1964211830428236</v>
      </c>
      <c r="D114">
        <f>D74*10000/D62</f>
        <v>-0.21020038503213892</v>
      </c>
      <c r="E114">
        <f>E74*10000/E62</f>
        <v>-0.19662421494333582</v>
      </c>
      <c r="F114">
        <f>F74*10000/F62</f>
        <v>-0.15271394960927331</v>
      </c>
      <c r="G114">
        <f>AVERAGE(C114:E114)</f>
        <v>-0.20108192767276611</v>
      </c>
      <c r="H114">
        <f>STDEV(C114:E114)</f>
        <v>0.007897468198681167</v>
      </c>
      <c r="I114">
        <f>(B114*B4+C114*C4+D114*D4+E114*E4+F114*F4)/SUM(B4:F4)</f>
        <v>-0.19643521771521605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0.0009500577437559538</v>
      </c>
      <c r="C115">
        <f>C75*10000/C62</f>
        <v>-0.001057665874524641</v>
      </c>
      <c r="D115">
        <f>D75*10000/D62</f>
        <v>-0.0013575975244530312</v>
      </c>
      <c r="E115">
        <f>E75*10000/E62</f>
        <v>0.004998457714997978</v>
      </c>
      <c r="F115">
        <f>F75*10000/F62</f>
        <v>0.003195943454292739</v>
      </c>
      <c r="G115">
        <f>AVERAGE(C115:E115)</f>
        <v>0.0008610647720067687</v>
      </c>
      <c r="H115">
        <f>STDEV(C115:E115)</f>
        <v>0.0035862243407506294</v>
      </c>
      <c r="I115">
        <f>(B115*B4+C115*C4+D115*D4+E115*E4+F115*F4)/SUM(B4:F4)</f>
        <v>0.0011862406791917411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-9.152342848113607</v>
      </c>
      <c r="C122">
        <f>C82*10000/C62</f>
        <v>27.253997622744656</v>
      </c>
      <c r="D122">
        <f>D82*10000/D62</f>
        <v>46.45363175584502</v>
      </c>
      <c r="E122">
        <f>E82*10000/E62</f>
        <v>-15.075619286743533</v>
      </c>
      <c r="F122">
        <f>F82*10000/F62</f>
        <v>-94.52295490431831</v>
      </c>
      <c r="G122">
        <f>AVERAGE(C122:E122)</f>
        <v>19.544003363948715</v>
      </c>
      <c r="H122">
        <f>STDEV(C122:E122)</f>
        <v>31.480870255894622</v>
      </c>
      <c r="I122">
        <f>(B122*B4+C122*C4+D122*D4+E122*E4+F122*F4)/SUM(B4:F4)</f>
        <v>0.1474504642294151</v>
      </c>
    </row>
    <row r="123" spans="1:9" ht="12.75">
      <c r="A123" t="s">
        <v>82</v>
      </c>
      <c r="B123">
        <f>B83*10000/B62</f>
        <v>-2.400135523591697</v>
      </c>
      <c r="C123">
        <f>C83*10000/C62</f>
        <v>1.8571705389223458</v>
      </c>
      <c r="D123">
        <f>D83*10000/D62</f>
        <v>0.18545451631292476</v>
      </c>
      <c r="E123">
        <f>E83*10000/E62</f>
        <v>0.8454145127328666</v>
      </c>
      <c r="F123">
        <f>F83*10000/F62</f>
        <v>-0.7194297757618047</v>
      </c>
      <c r="G123">
        <f>AVERAGE(C123:E123)</f>
        <v>0.9626798559893791</v>
      </c>
      <c r="H123">
        <f>STDEV(C123:E123)</f>
        <v>0.8420047420347858</v>
      </c>
      <c r="I123">
        <f>(B123*B4+C123*C4+D123*D4+E123*E4+F123*F4)/SUM(B4:F4)</f>
        <v>0.25225606619653124</v>
      </c>
    </row>
    <row r="124" spans="1:9" ht="12.75">
      <c r="A124" t="s">
        <v>83</v>
      </c>
      <c r="B124">
        <f>B84*10000/B62</f>
        <v>-0.9122901336910567</v>
      </c>
      <c r="C124">
        <f>C84*10000/C62</f>
        <v>-0.027341894096979995</v>
      </c>
      <c r="D124">
        <f>D84*10000/D62</f>
        <v>1.3640784804613786</v>
      </c>
      <c r="E124">
        <f>E84*10000/E62</f>
        <v>0.563996617749818</v>
      </c>
      <c r="F124">
        <f>F84*10000/F62</f>
        <v>-0.3628679511542484</v>
      </c>
      <c r="G124">
        <f>AVERAGE(C124:E124)</f>
        <v>0.6335777347047388</v>
      </c>
      <c r="H124">
        <f>STDEV(C124:E124)</f>
        <v>0.6983149816247333</v>
      </c>
      <c r="I124">
        <f>(B124*B4+C124*C4+D124*D4+E124*E4+F124*F4)/SUM(B4:F4)</f>
        <v>0.27708877863676035</v>
      </c>
    </row>
    <row r="125" spans="1:9" ht="12.75">
      <c r="A125" t="s">
        <v>84</v>
      </c>
      <c r="B125">
        <f>B85*10000/B62</f>
        <v>-0.8211242096020832</v>
      </c>
      <c r="C125">
        <f>C85*10000/C62</f>
        <v>0.6749191330367689</v>
      </c>
      <c r="D125">
        <f>D85*10000/D62</f>
        <v>-0.32649058758224064</v>
      </c>
      <c r="E125">
        <f>E85*10000/E62</f>
        <v>0.9132929395920253</v>
      </c>
      <c r="F125">
        <f>F85*10000/F62</f>
        <v>-2.3721662810333184</v>
      </c>
      <c r="G125">
        <f>AVERAGE(C125:E125)</f>
        <v>0.42057382834885115</v>
      </c>
      <c r="H125">
        <f>STDEV(C125:E125)</f>
        <v>0.65786354897939</v>
      </c>
      <c r="I125">
        <f>(B125*B4+C125*C4+D125*D4+E125*E4+F125*F4)/SUM(B4:F4)</f>
        <v>-0.13207324011637733</v>
      </c>
    </row>
    <row r="126" spans="1:9" ht="12.75">
      <c r="A126" t="s">
        <v>85</v>
      </c>
      <c r="B126">
        <f>B86*10000/B62</f>
        <v>0.9037240506137375</v>
      </c>
      <c r="C126">
        <f>C86*10000/C62</f>
        <v>0.3386847331994645</v>
      </c>
      <c r="D126">
        <f>D86*10000/D62</f>
        <v>0.6508073358886433</v>
      </c>
      <c r="E126">
        <f>E86*10000/E62</f>
        <v>0.38025094741465154</v>
      </c>
      <c r="F126">
        <f>F86*10000/F62</f>
        <v>0.8127522344283338</v>
      </c>
      <c r="G126">
        <f>AVERAGE(C126:E126)</f>
        <v>0.4565810055009198</v>
      </c>
      <c r="H126">
        <f>STDEV(C126:E126)</f>
        <v>0.1694840349500702</v>
      </c>
      <c r="I126">
        <f>(B126*B4+C126*C4+D126*D4+E126*E4+F126*F4)/SUM(B4:F4)</f>
        <v>0.5687547241820192</v>
      </c>
    </row>
    <row r="127" spans="1:9" ht="12.75">
      <c r="A127" t="s">
        <v>86</v>
      </c>
      <c r="B127">
        <f>B87*10000/B62</f>
        <v>-0.43209828305808984</v>
      </c>
      <c r="C127">
        <f>C87*10000/C62</f>
        <v>-0.09691664776387636</v>
      </c>
      <c r="D127">
        <f>D87*10000/D62</f>
        <v>-0.07390296576938121</v>
      </c>
      <c r="E127">
        <f>E87*10000/E62</f>
        <v>-0.15355875954675563</v>
      </c>
      <c r="F127">
        <f>F87*10000/F62</f>
        <v>-0.20267450397356826</v>
      </c>
      <c r="G127">
        <f>AVERAGE(C127:E127)</f>
        <v>-0.1081261243600044</v>
      </c>
      <c r="H127">
        <f>STDEV(C127:E127)</f>
        <v>0.04099390984945518</v>
      </c>
      <c r="I127">
        <f>(B127*B4+C127*C4+D127*D4+E127*E4+F127*F4)/SUM(B4:F4)</f>
        <v>-0.16754925404473342</v>
      </c>
    </row>
    <row r="128" spans="1:9" ht="12.75">
      <c r="A128" t="s">
        <v>87</v>
      </c>
      <c r="B128">
        <f>B88*10000/B62</f>
        <v>0.10023012258308969</v>
      </c>
      <c r="C128">
        <f>C88*10000/C62</f>
        <v>0.13607077789506056</v>
      </c>
      <c r="D128">
        <f>D88*10000/D62</f>
        <v>0.3691488960417976</v>
      </c>
      <c r="E128">
        <f>E88*10000/E62</f>
        <v>0.29132731093058356</v>
      </c>
      <c r="F128">
        <f>F88*10000/F62</f>
        <v>0.04335077404775843</v>
      </c>
      <c r="G128">
        <f>AVERAGE(C128:E128)</f>
        <v>0.2655156616224806</v>
      </c>
      <c r="H128">
        <f>STDEV(C128:E128)</f>
        <v>0.11866352944232454</v>
      </c>
      <c r="I128">
        <f>(B128*B4+C128*C4+D128*D4+E128*E4+F128*F4)/SUM(B4:F4)</f>
        <v>0.21193845607646933</v>
      </c>
    </row>
    <row r="129" spans="1:9" ht="12.75">
      <c r="A129" t="s">
        <v>88</v>
      </c>
      <c r="B129">
        <f>B89*10000/B62</f>
        <v>-0.18080509090170588</v>
      </c>
      <c r="C129">
        <f>C89*10000/C62</f>
        <v>0.012198270727827299</v>
      </c>
      <c r="D129">
        <f>D89*10000/D62</f>
        <v>-0.044217120275232176</v>
      </c>
      <c r="E129">
        <f>E89*10000/E62</f>
        <v>0.05388573230429951</v>
      </c>
      <c r="F129">
        <f>F89*10000/F62</f>
        <v>-0.09490785085863405</v>
      </c>
      <c r="G129">
        <f>AVERAGE(C129:E129)</f>
        <v>0.007288960918964878</v>
      </c>
      <c r="H129">
        <f>STDEV(C129:E129)</f>
        <v>0.04923533703713092</v>
      </c>
      <c r="I129">
        <f>(B129*B4+C129*C4+D129*D4+E129*E4+F129*F4)/SUM(B4:F4)</f>
        <v>-0.03353143172246134</v>
      </c>
    </row>
    <row r="130" spans="1:9" ht="12.75">
      <c r="A130" t="s">
        <v>89</v>
      </c>
      <c r="B130">
        <f>B90*10000/B62</f>
        <v>0.14770583297021622</v>
      </c>
      <c r="C130">
        <f>C90*10000/C62</f>
        <v>0.11918398663826153</v>
      </c>
      <c r="D130">
        <f>D90*10000/D62</f>
        <v>0.16168079493196488</v>
      </c>
      <c r="E130">
        <f>E90*10000/E62</f>
        <v>0.10141241120748828</v>
      </c>
      <c r="F130">
        <f>F90*10000/F62</f>
        <v>0.1762075681443219</v>
      </c>
      <c r="G130">
        <f>AVERAGE(C130:E130)</f>
        <v>0.1274257309259049</v>
      </c>
      <c r="H130">
        <f>STDEV(C130:E130)</f>
        <v>0.030967955710175077</v>
      </c>
      <c r="I130">
        <f>(B130*B4+C130*C4+D130*D4+E130*E4+F130*F4)/SUM(B4:F4)</f>
        <v>0.13687420206628084</v>
      </c>
    </row>
    <row r="131" spans="1:9" ht="12.75">
      <c r="A131" t="s">
        <v>90</v>
      </c>
      <c r="B131">
        <f>B91*10000/B62</f>
        <v>-0.06438145541736516</v>
      </c>
      <c r="C131">
        <f>C91*10000/C62</f>
        <v>-0.05187374839106283</v>
      </c>
      <c r="D131">
        <f>D91*10000/D62</f>
        <v>-0.02191211396814364</v>
      </c>
      <c r="E131">
        <f>E91*10000/E62</f>
        <v>-0.03771968915192568</v>
      </c>
      <c r="F131">
        <f>F91*10000/F62</f>
        <v>0.025767052915460043</v>
      </c>
      <c r="G131">
        <f>AVERAGE(C131:E131)</f>
        <v>-0.037168517170377384</v>
      </c>
      <c r="H131">
        <f>STDEV(C131:E131)</f>
        <v>0.014988419771213264</v>
      </c>
      <c r="I131">
        <f>(B131*B4+C131*C4+D131*D4+E131*E4+F131*F4)/SUM(B4:F4)</f>
        <v>-0.032684085474210735</v>
      </c>
    </row>
    <row r="132" spans="1:9" ht="12.75">
      <c r="A132" t="s">
        <v>91</v>
      </c>
      <c r="B132">
        <f>B92*10000/B62</f>
        <v>0.018361667663107626</v>
      </c>
      <c r="C132">
        <f>C92*10000/C62</f>
        <v>0.019565786633081683</v>
      </c>
      <c r="D132">
        <f>D92*10000/D62</f>
        <v>0.05033062707650475</v>
      </c>
      <c r="E132">
        <f>E92*10000/E62</f>
        <v>0.04213021292941741</v>
      </c>
      <c r="F132">
        <f>F92*10000/F62</f>
        <v>0.023621037970087872</v>
      </c>
      <c r="G132">
        <f>AVERAGE(C132:E132)</f>
        <v>0.037342208879667944</v>
      </c>
      <c r="H132">
        <f>STDEV(C132:E132)</f>
        <v>0.015931496758391315</v>
      </c>
      <c r="I132">
        <f>(B132*B4+C132*C4+D132*D4+E132*E4+F132*F4)/SUM(B4:F4)</f>
        <v>0.03276613262308386</v>
      </c>
    </row>
    <row r="133" spans="1:9" ht="12.75">
      <c r="A133" t="s">
        <v>92</v>
      </c>
      <c r="B133">
        <f>B93*10000/B62</f>
        <v>0.07295864889941969</v>
      </c>
      <c r="C133">
        <f>C93*10000/C62</f>
        <v>0.05894781320134479</v>
      </c>
      <c r="D133">
        <f>D93*10000/D62</f>
        <v>0.07807082904584459</v>
      </c>
      <c r="E133">
        <f>E93*10000/E62</f>
        <v>0.05995423220421853</v>
      </c>
      <c r="F133">
        <f>F93*10000/F62</f>
        <v>0.05134196835843755</v>
      </c>
      <c r="G133">
        <f>AVERAGE(C133:E133)</f>
        <v>0.06565762481713597</v>
      </c>
      <c r="H133">
        <f>STDEV(C133:E133)</f>
        <v>0.010761921260632723</v>
      </c>
      <c r="I133">
        <f>(B133*B4+C133*C4+D133*D4+E133*E4+F133*F4)/SUM(B4:F4)</f>
        <v>0.06479698034601349</v>
      </c>
    </row>
    <row r="134" spans="1:9" ht="12.75">
      <c r="A134" t="s">
        <v>93</v>
      </c>
      <c r="B134">
        <f>B94*10000/B62</f>
        <v>0.012652639288892382</v>
      </c>
      <c r="C134">
        <f>C94*10000/C62</f>
        <v>0.007733660949061768</v>
      </c>
      <c r="D134">
        <f>D94*10000/D62</f>
        <v>0.01150347693763714</v>
      </c>
      <c r="E134">
        <f>E94*10000/E62</f>
        <v>0.012905675278471973</v>
      </c>
      <c r="F134">
        <f>F94*10000/F62</f>
        <v>-0.024262204821086066</v>
      </c>
      <c r="G134">
        <f>AVERAGE(C134:E134)</f>
        <v>0.010714271055056962</v>
      </c>
      <c r="H134">
        <f>STDEV(C134:E134)</f>
        <v>0.002674802329094707</v>
      </c>
      <c r="I134">
        <f>(B134*B4+C134*C4+D134*D4+E134*E4+F134*F4)/SUM(B4:F4)</f>
        <v>0.006317593598860554</v>
      </c>
    </row>
    <row r="135" spans="1:9" ht="12.75">
      <c r="A135" t="s">
        <v>94</v>
      </c>
      <c r="B135">
        <f>B95*10000/B62</f>
        <v>-0.0062854789053760915</v>
      </c>
      <c r="C135">
        <f>C95*10000/C62</f>
        <v>-0.003844889179123399</v>
      </c>
      <c r="D135">
        <f>D95*10000/D62</f>
        <v>-0.00378224767513281</v>
      </c>
      <c r="E135">
        <f>E95*10000/E62</f>
        <v>0.0013697239791912615</v>
      </c>
      <c r="F135">
        <f>F95*10000/F62</f>
        <v>-0.0012068806122765765</v>
      </c>
      <c r="G135">
        <f>AVERAGE(C135:E135)</f>
        <v>-0.0020858042916883156</v>
      </c>
      <c r="H135">
        <f>STDEV(C135:E135)</f>
        <v>0.0029927391654872887</v>
      </c>
      <c r="I135">
        <f>(B135*B4+C135*C4+D135*D4+E135*E4+F135*F4)/SUM(B4:F4)</f>
        <v>-0.0025745842404085576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2005-09-29T05:42:25Z</cp:lastPrinted>
  <dcterms:created xsi:type="dcterms:W3CDTF">2005-09-29T05:42:25Z</dcterms:created>
  <dcterms:modified xsi:type="dcterms:W3CDTF">2005-09-29T07:21:11Z</dcterms:modified>
  <cp:category/>
  <cp:version/>
  <cp:contentType/>
  <cp:contentStatus/>
</cp:coreProperties>
</file>