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<sst xmlns="http://schemas.openxmlformats.org/spreadsheetml/2006/main" count="204" uniqueCount="98">
  <si>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29/09/2005       08:52:35</t>
  </si>
  <si>
    <t>LISSNER</t>
  </si>
  <si>
    <t>HCMQAP689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</si>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</sst>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927983"/>
        <c:axId val="27322744"/>
      </c:lineChart>
      <c:catAx>
        <c:axId val="49927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22744"/>
        <c:crosses val="autoZero"/>
        <c:auto val="1"/>
        <c:lblOffset val="100"/>
        <c:noMultiLvlLbl val="0"/>
      </c:catAx>
      <c:valAx>
        <c:axId val="27322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279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-0.003759</v>
      </c>
      <c r="D4" s="12">
        <v>-0.003757</v>
      </c>
      <c r="E4" s="12">
        <v>-0.003758</v>
      </c>
      <c r="F4" s="24">
        <v>-0.002085</v>
      </c>
      <c r="G4" s="34">
        <v>-0.011715</v>
      </c>
    </row>
    <row r="5" spans="1:7" ht="12.75" thickBot="1">
      <c r="A5" s="44" t="s">
        <v>13</v>
      </c>
      <c r="B5" s="45">
        <v>2.075987</v>
      </c>
      <c r="C5" s="46">
        <v>0.414601</v>
      </c>
      <c r="D5" s="46">
        <v>-0.127499</v>
      </c>
      <c r="E5" s="46">
        <v>-0.447681</v>
      </c>
      <c r="F5" s="47">
        <v>-1.878925</v>
      </c>
      <c r="G5" s="48">
        <v>1.819866</v>
      </c>
    </row>
    <row r="6" spans="1:7" ht="12.75" thickTop="1">
      <c r="A6" s="6" t="s">
        <v>14</v>
      </c>
      <c r="B6" s="39">
        <v>79.25661</v>
      </c>
      <c r="C6" s="40">
        <v>-76.63658</v>
      </c>
      <c r="D6" s="40">
        <v>23.68528</v>
      </c>
      <c r="E6" s="40">
        <v>-78.07575</v>
      </c>
      <c r="F6" s="41">
        <v>150.1654</v>
      </c>
      <c r="G6" s="42">
        <v>-0.002555127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3.317503</v>
      </c>
      <c r="C8" s="13">
        <v>3.120619</v>
      </c>
      <c r="D8" s="13">
        <v>0.6854092</v>
      </c>
      <c r="E8" s="13">
        <v>3.062222</v>
      </c>
      <c r="F8" s="25">
        <v>1.378563</v>
      </c>
      <c r="G8" s="35">
        <v>2.316897</v>
      </c>
    </row>
    <row r="9" spans="1:7" ht="12">
      <c r="A9" s="20" t="s">
        <v>17</v>
      </c>
      <c r="B9" s="29">
        <v>0.6800922</v>
      </c>
      <c r="C9" s="13">
        <v>0.3988349</v>
      </c>
      <c r="D9" s="13">
        <v>0.6964237</v>
      </c>
      <c r="E9" s="13">
        <v>0.310598</v>
      </c>
      <c r="F9" s="25">
        <v>-1.358815</v>
      </c>
      <c r="G9" s="35">
        <v>0.255287</v>
      </c>
    </row>
    <row r="10" spans="1:7" ht="12">
      <c r="A10" s="20" t="s">
        <v>18</v>
      </c>
      <c r="B10" s="29">
        <v>-0.5490577</v>
      </c>
      <c r="C10" s="13">
        <v>-0.988351</v>
      </c>
      <c r="D10" s="13">
        <v>-0.4328881</v>
      </c>
      <c r="E10" s="13">
        <v>-1.367537</v>
      </c>
      <c r="F10" s="25">
        <v>-1.085031</v>
      </c>
      <c r="G10" s="35">
        <v>-0.8952677</v>
      </c>
    </row>
    <row r="11" spans="1:7" ht="12">
      <c r="A11" s="21" t="s">
        <v>19</v>
      </c>
      <c r="B11" s="31">
        <v>1.646907</v>
      </c>
      <c r="C11" s="15">
        <v>1.728609</v>
      </c>
      <c r="D11" s="15">
        <v>1.789083</v>
      </c>
      <c r="E11" s="15">
        <v>1.382696</v>
      </c>
      <c r="F11" s="27">
        <v>13.01875</v>
      </c>
      <c r="G11" s="37">
        <v>3.154913</v>
      </c>
    </row>
    <row r="12" spans="1:7" ht="12">
      <c r="A12" s="20" t="s">
        <v>20</v>
      </c>
      <c r="B12" s="29">
        <v>0.01167294</v>
      </c>
      <c r="C12" s="13">
        <v>0.06457695</v>
      </c>
      <c r="D12" s="13">
        <v>-0.1560803</v>
      </c>
      <c r="E12" s="13">
        <v>-0.1536546</v>
      </c>
      <c r="F12" s="25">
        <v>-0.170264</v>
      </c>
      <c r="G12" s="35">
        <v>-0.07998114</v>
      </c>
    </row>
    <row r="13" spans="1:7" ht="12">
      <c r="A13" s="20" t="s">
        <v>21</v>
      </c>
      <c r="B13" s="29">
        <v>0.1503836</v>
      </c>
      <c r="C13" s="13">
        <v>0.01455136</v>
      </c>
      <c r="D13" s="13">
        <v>0.1257374</v>
      </c>
      <c r="E13" s="13">
        <v>0.101911</v>
      </c>
      <c r="F13" s="25">
        <v>-0.07438283</v>
      </c>
      <c r="G13" s="35">
        <v>0.07010972</v>
      </c>
    </row>
    <row r="14" spans="1:7" ht="12">
      <c r="A14" s="20" t="s">
        <v>22</v>
      </c>
      <c r="B14" s="29">
        <v>-0.016669</v>
      </c>
      <c r="C14" s="13">
        <v>0.1039919</v>
      </c>
      <c r="D14" s="13">
        <v>-0.01496503</v>
      </c>
      <c r="E14" s="13">
        <v>0.005054701</v>
      </c>
      <c r="F14" s="25">
        <v>0.07235187</v>
      </c>
      <c r="G14" s="35">
        <v>0.02988609</v>
      </c>
    </row>
    <row r="15" spans="1:7" ht="12">
      <c r="A15" s="21" t="s">
        <v>23</v>
      </c>
      <c r="B15" s="31">
        <v>-0.494838</v>
      </c>
      <c r="C15" s="15">
        <v>-0.07452711</v>
      </c>
      <c r="D15" s="15">
        <v>-0.1005034</v>
      </c>
      <c r="E15" s="15">
        <v>-0.1221599</v>
      </c>
      <c r="F15" s="27">
        <v>-0.3657351</v>
      </c>
      <c r="G15" s="37">
        <v>-0.1919766</v>
      </c>
    </row>
    <row r="16" spans="1:7" ht="12">
      <c r="A16" s="20" t="s">
        <v>24</v>
      </c>
      <c r="B16" s="29">
        <v>-0.006210515</v>
      </c>
      <c r="C16" s="13">
        <v>-0.01491166</v>
      </c>
      <c r="D16" s="13">
        <v>0.01062588</v>
      </c>
      <c r="E16" s="13">
        <v>-0.008596705</v>
      </c>
      <c r="F16" s="25">
        <v>-0.05536979</v>
      </c>
      <c r="G16" s="35">
        <v>-0.01138963</v>
      </c>
    </row>
    <row r="17" spans="1:7" ht="12">
      <c r="A17" s="20" t="s">
        <v>25</v>
      </c>
      <c r="B17" s="29">
        <v>-0.03318222</v>
      </c>
      <c r="C17" s="13">
        <v>-0.04079922</v>
      </c>
      <c r="D17" s="13">
        <v>-0.02371908</v>
      </c>
      <c r="E17" s="13">
        <v>-0.02583865</v>
      </c>
      <c r="F17" s="25">
        <v>-0.03532257</v>
      </c>
      <c r="G17" s="35">
        <v>-0.03125745</v>
      </c>
    </row>
    <row r="18" spans="1:7" ht="12">
      <c r="A18" s="20" t="s">
        <v>26</v>
      </c>
      <c r="B18" s="29">
        <v>0.003555048</v>
      </c>
      <c r="C18" s="13">
        <v>0.0731121</v>
      </c>
      <c r="D18" s="13">
        <v>0.03530549</v>
      </c>
      <c r="E18" s="13">
        <v>0.06831066</v>
      </c>
      <c r="F18" s="25">
        <v>-0.01111268</v>
      </c>
      <c r="G18" s="35">
        <v>0.04156092</v>
      </c>
    </row>
    <row r="19" spans="1:7" ht="12">
      <c r="A19" s="21" t="s">
        <v>27</v>
      </c>
      <c r="B19" s="31">
        <v>-0.2124183</v>
      </c>
      <c r="C19" s="15">
        <v>-0.2062002</v>
      </c>
      <c r="D19" s="15">
        <v>-0.2079707</v>
      </c>
      <c r="E19" s="15">
        <v>-0.2077814</v>
      </c>
      <c r="F19" s="27">
        <v>-0.1514777</v>
      </c>
      <c r="G19" s="37">
        <v>-0.200604</v>
      </c>
    </row>
    <row r="20" spans="1:7" ht="12.75" thickBot="1">
      <c r="A20" s="44" t="s">
        <v>28</v>
      </c>
      <c r="B20" s="45">
        <v>0.002172833</v>
      </c>
      <c r="C20" s="46">
        <v>2.472276E-05</v>
      </c>
      <c r="D20" s="46">
        <v>0.0003175492</v>
      </c>
      <c r="E20" s="46">
        <v>0.003886567</v>
      </c>
      <c r="F20" s="47">
        <v>-0.00643383</v>
      </c>
      <c r="G20" s="48">
        <v>0.0004726927</v>
      </c>
    </row>
    <row r="21" spans="1:7" ht="12.75" thickTop="1">
      <c r="A21" s="6" t="s">
        <v>29</v>
      </c>
      <c r="B21" s="39">
        <v>-98.38192</v>
      </c>
      <c r="C21" s="40">
        <v>67.9477</v>
      </c>
      <c r="D21" s="40">
        <v>10.00124</v>
      </c>
      <c r="E21" s="40">
        <v>-34.76005</v>
      </c>
      <c r="F21" s="41">
        <v>28.97727</v>
      </c>
      <c r="G21" s="43">
        <v>0.008641865</v>
      </c>
    </row>
    <row r="22" spans="1:7" ht="12">
      <c r="A22" s="20" t="s">
        <v>30</v>
      </c>
      <c r="B22" s="29">
        <v>41.51998</v>
      </c>
      <c r="C22" s="13">
        <v>8.292022</v>
      </c>
      <c r="D22" s="13">
        <v>-2.549982</v>
      </c>
      <c r="E22" s="13">
        <v>-8.953618</v>
      </c>
      <c r="F22" s="25">
        <v>-37.57868</v>
      </c>
      <c r="G22" s="36">
        <v>0</v>
      </c>
    </row>
    <row r="23" spans="1:7" ht="12">
      <c r="A23" s="20" t="s">
        <v>31</v>
      </c>
      <c r="B23" s="29">
        <v>3.303527</v>
      </c>
      <c r="C23" s="13">
        <v>-2.021726</v>
      </c>
      <c r="D23" s="13">
        <v>0.5507111</v>
      </c>
      <c r="E23" s="13">
        <v>0.2529673</v>
      </c>
      <c r="F23" s="25">
        <v>3.714721</v>
      </c>
      <c r="G23" s="35">
        <v>0.6810931</v>
      </c>
    </row>
    <row r="24" spans="1:7" ht="12">
      <c r="A24" s="20" t="s">
        <v>32</v>
      </c>
      <c r="B24" s="29">
        <v>-1.669622</v>
      </c>
      <c r="C24" s="13">
        <v>-2.479283</v>
      </c>
      <c r="D24" s="13">
        <v>-1.739861</v>
      </c>
      <c r="E24" s="13">
        <v>-0.2919762</v>
      </c>
      <c r="F24" s="25">
        <v>0.4418992</v>
      </c>
      <c r="G24" s="35">
        <v>-1.268115</v>
      </c>
    </row>
    <row r="25" spans="1:7" ht="12">
      <c r="A25" s="20" t="s">
        <v>33</v>
      </c>
      <c r="B25" s="29">
        <v>0.1446696</v>
      </c>
      <c r="C25" s="13">
        <v>-1.171577</v>
      </c>
      <c r="D25" s="13">
        <v>0.08903</v>
      </c>
      <c r="E25" s="13">
        <v>-0.4499658</v>
      </c>
      <c r="F25" s="25">
        <v>-1.018952</v>
      </c>
      <c r="G25" s="35">
        <v>-0.4837028</v>
      </c>
    </row>
    <row r="26" spans="1:7" ht="12">
      <c r="A26" s="21" t="s">
        <v>34</v>
      </c>
      <c r="B26" s="31">
        <v>0.5736616</v>
      </c>
      <c r="C26" s="15">
        <v>-0.1770433</v>
      </c>
      <c r="D26" s="15">
        <v>-0.5904054</v>
      </c>
      <c r="E26" s="15">
        <v>-0.2699895</v>
      </c>
      <c r="F26" s="27">
        <v>0.9213215</v>
      </c>
      <c r="G26" s="37">
        <v>-0.04370845</v>
      </c>
    </row>
    <row r="27" spans="1:7" ht="12">
      <c r="A27" s="20" t="s">
        <v>35</v>
      </c>
      <c r="B27" s="29">
        <v>0.06093539</v>
      </c>
      <c r="C27" s="13">
        <v>0.3555671</v>
      </c>
      <c r="D27" s="13">
        <v>0.3707994</v>
      </c>
      <c r="E27" s="13">
        <v>0.1277645</v>
      </c>
      <c r="F27" s="25">
        <v>0.1412409</v>
      </c>
      <c r="G27" s="35">
        <v>0.2331541</v>
      </c>
    </row>
    <row r="28" spans="1:7" ht="12">
      <c r="A28" s="20" t="s">
        <v>36</v>
      </c>
      <c r="B28" s="29">
        <v>-0.1296878</v>
      </c>
      <c r="C28" s="13">
        <v>0.06298253</v>
      </c>
      <c r="D28" s="13">
        <v>-0.1881663</v>
      </c>
      <c r="E28" s="13">
        <v>-0.03641077</v>
      </c>
      <c r="F28" s="25">
        <v>-0.03584867</v>
      </c>
      <c r="G28" s="35">
        <v>-0.06243923</v>
      </c>
    </row>
    <row r="29" spans="1:7" ht="12">
      <c r="A29" s="20" t="s">
        <v>37</v>
      </c>
      <c r="B29" s="29">
        <v>0.2702513</v>
      </c>
      <c r="C29" s="13">
        <v>0.005678475</v>
      </c>
      <c r="D29" s="13">
        <v>0.09714588</v>
      </c>
      <c r="E29" s="13">
        <v>-0.01644888</v>
      </c>
      <c r="F29" s="25">
        <v>0.06068192</v>
      </c>
      <c r="G29" s="35">
        <v>0.06801666</v>
      </c>
    </row>
    <row r="30" spans="1:7" ht="12">
      <c r="A30" s="21" t="s">
        <v>38</v>
      </c>
      <c r="B30" s="31">
        <v>0.05154047</v>
      </c>
      <c r="C30" s="15">
        <v>-0.04856312</v>
      </c>
      <c r="D30" s="15">
        <v>0.0274393</v>
      </c>
      <c r="E30" s="15">
        <v>0.06209163</v>
      </c>
      <c r="F30" s="27">
        <v>0.1848215</v>
      </c>
      <c r="G30" s="37">
        <v>0.04200636</v>
      </c>
    </row>
    <row r="31" spans="1:7" ht="12">
      <c r="A31" s="20" t="s">
        <v>39</v>
      </c>
      <c r="B31" s="29">
        <v>0.003261934</v>
      </c>
      <c r="C31" s="13">
        <v>0.008356302</v>
      </c>
      <c r="D31" s="13">
        <v>0.01333204</v>
      </c>
      <c r="E31" s="13">
        <v>-0.02329974</v>
      </c>
      <c r="F31" s="25">
        <v>-0.008706453</v>
      </c>
      <c r="G31" s="35">
        <v>-0.001075946</v>
      </c>
    </row>
    <row r="32" spans="1:7" ht="12">
      <c r="A32" s="20" t="s">
        <v>40</v>
      </c>
      <c r="B32" s="29">
        <v>0.03044</v>
      </c>
      <c r="C32" s="13">
        <v>0.02917474</v>
      </c>
      <c r="D32" s="13">
        <v>-0.01479135</v>
      </c>
      <c r="E32" s="13">
        <v>-0.007004979</v>
      </c>
      <c r="F32" s="25">
        <v>-0.02211203</v>
      </c>
      <c r="G32" s="35">
        <v>0.003239178</v>
      </c>
    </row>
    <row r="33" spans="1:7" ht="12">
      <c r="A33" s="20" t="s">
        <v>41</v>
      </c>
      <c r="B33" s="29">
        <v>0.1203551</v>
      </c>
      <c r="C33" s="13">
        <v>0.0896952</v>
      </c>
      <c r="D33" s="13">
        <v>0.08603727</v>
      </c>
      <c r="E33" s="13">
        <v>0.09565651</v>
      </c>
      <c r="F33" s="25">
        <v>0.05959791</v>
      </c>
      <c r="G33" s="35">
        <v>0.0906676</v>
      </c>
    </row>
    <row r="34" spans="1:7" ht="12">
      <c r="A34" s="21" t="s">
        <v>42</v>
      </c>
      <c r="B34" s="31">
        <v>-0.007494688</v>
      </c>
      <c r="C34" s="15">
        <v>-6.819393E-05</v>
      </c>
      <c r="D34" s="15">
        <v>0.00211</v>
      </c>
      <c r="E34" s="15">
        <v>0.008634309</v>
      </c>
      <c r="F34" s="27">
        <v>-0.02330888</v>
      </c>
      <c r="G34" s="37">
        <v>-0.00159645</v>
      </c>
    </row>
    <row r="35" spans="1:7" ht="12.75" thickBot="1">
      <c r="A35" s="22" t="s">
        <v>43</v>
      </c>
      <c r="B35" s="32">
        <v>-0.0001274044</v>
      </c>
      <c r="C35" s="16">
        <v>-0.007961902</v>
      </c>
      <c r="D35" s="16">
        <v>-0.003138929</v>
      </c>
      <c r="E35" s="16">
        <v>-0.004822409</v>
      </c>
      <c r="F35" s="28">
        <v>-0.0001961997</v>
      </c>
      <c r="G35" s="38">
        <v>-0.003875451</v>
      </c>
    </row>
    <row r="36" spans="1:7" ht="12">
      <c r="A36" s="4" t="s">
        <v>44</v>
      </c>
      <c r="B36" s="3">
        <v>21.6217</v>
      </c>
      <c r="C36" s="3">
        <v>21.6156</v>
      </c>
      <c r="D36" s="3">
        <v>21.6217</v>
      </c>
      <c r="E36" s="3">
        <v>21.6156</v>
      </c>
      <c r="F36" s="3">
        <v>21.6217</v>
      </c>
      <c r="G36" s="3"/>
    </row>
    <row r="37" spans="1:6" ht="12">
      <c r="A37" s="4" t="s">
        <v>45</v>
      </c>
      <c r="B37" s="2">
        <v>-0.289917</v>
      </c>
      <c r="C37" s="2">
        <v>-0.2451579</v>
      </c>
      <c r="D37" s="2">
        <v>-0.2207438</v>
      </c>
      <c r="E37" s="2">
        <v>-0.2080282</v>
      </c>
      <c r="F37" s="2">
        <v>-0.1800537</v>
      </c>
    </row>
    <row r="38" spans="1:7" ht="12">
      <c r="A38" s="4" t="s">
        <v>53</v>
      </c>
      <c r="B38" s="2">
        <v>-0.0001340395</v>
      </c>
      <c r="C38" s="2">
        <v>0.0001301863</v>
      </c>
      <c r="D38" s="2">
        <v>-4.026064E-05</v>
      </c>
      <c r="E38" s="2">
        <v>0.0001326758</v>
      </c>
      <c r="F38" s="2">
        <v>-0.0002550925</v>
      </c>
      <c r="G38" s="2">
        <v>0.0002884339</v>
      </c>
    </row>
    <row r="39" spans="1:7" ht="12.75" thickBot="1">
      <c r="A39" s="4" t="s">
        <v>54</v>
      </c>
      <c r="B39" s="2">
        <v>0.0001678058</v>
      </c>
      <c r="C39" s="2">
        <v>-0.000115619</v>
      </c>
      <c r="D39" s="2">
        <v>-1.701237E-05</v>
      </c>
      <c r="E39" s="2">
        <v>5.921089E-05</v>
      </c>
      <c r="F39" s="2">
        <v>-5.021996E-05</v>
      </c>
      <c r="G39" s="2">
        <v>0.0007703619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3.117317</v>
      </c>
      <c r="F40" s="17" t="s">
        <v>48</v>
      </c>
      <c r="G40" s="8">
        <v>55.097979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0.003759</v>
      </c>
      <c r="D4">
        <v>0.003757</v>
      </c>
      <c r="E4">
        <v>0.003758</v>
      </c>
      <c r="F4">
        <v>0.002085</v>
      </c>
      <c r="G4">
        <v>0.011715</v>
      </c>
    </row>
    <row r="5" spans="1:7" ht="12.75">
      <c r="A5" t="s">
        <v>13</v>
      </c>
      <c r="B5">
        <v>2.075987</v>
      </c>
      <c r="C5">
        <v>0.414601</v>
      </c>
      <c r="D5">
        <v>-0.127499</v>
      </c>
      <c r="E5">
        <v>-0.447681</v>
      </c>
      <c r="F5">
        <v>-1.878925</v>
      </c>
      <c r="G5">
        <v>1.819866</v>
      </c>
    </row>
    <row r="6" spans="1:7" ht="12.75">
      <c r="A6" t="s">
        <v>14</v>
      </c>
      <c r="B6" s="49">
        <v>79.25661</v>
      </c>
      <c r="C6" s="49">
        <v>-76.63658</v>
      </c>
      <c r="D6" s="49">
        <v>23.68528</v>
      </c>
      <c r="E6" s="49">
        <v>-78.07575</v>
      </c>
      <c r="F6" s="49">
        <v>150.1654</v>
      </c>
      <c r="G6" s="49">
        <v>-0.002555127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3.317503</v>
      </c>
      <c r="C8" s="49">
        <v>3.120619</v>
      </c>
      <c r="D8" s="49">
        <v>0.6854092</v>
      </c>
      <c r="E8" s="49">
        <v>3.062222</v>
      </c>
      <c r="F8" s="49">
        <v>1.378563</v>
      </c>
      <c r="G8" s="49">
        <v>2.316897</v>
      </c>
    </row>
    <row r="9" spans="1:7" ht="12.75">
      <c r="A9" t="s">
        <v>17</v>
      </c>
      <c r="B9" s="49">
        <v>0.6800922</v>
      </c>
      <c r="C9" s="49">
        <v>0.3988349</v>
      </c>
      <c r="D9" s="49">
        <v>0.6964237</v>
      </c>
      <c r="E9" s="49">
        <v>0.310598</v>
      </c>
      <c r="F9" s="49">
        <v>-1.358815</v>
      </c>
      <c r="G9" s="49">
        <v>0.255287</v>
      </c>
    </row>
    <row r="10" spans="1:7" ht="12.75">
      <c r="A10" t="s">
        <v>18</v>
      </c>
      <c r="B10" s="49">
        <v>-0.5490577</v>
      </c>
      <c r="C10" s="49">
        <v>-0.988351</v>
      </c>
      <c r="D10" s="49">
        <v>-0.4328881</v>
      </c>
      <c r="E10" s="49">
        <v>-1.367537</v>
      </c>
      <c r="F10" s="49">
        <v>-1.085031</v>
      </c>
      <c r="G10" s="49">
        <v>-0.8952677</v>
      </c>
    </row>
    <row r="11" spans="1:7" ht="12.75">
      <c r="A11" t="s">
        <v>19</v>
      </c>
      <c r="B11" s="49">
        <v>1.646907</v>
      </c>
      <c r="C11" s="49">
        <v>1.728609</v>
      </c>
      <c r="D11" s="49">
        <v>1.789083</v>
      </c>
      <c r="E11" s="49">
        <v>1.382696</v>
      </c>
      <c r="F11" s="49">
        <v>13.01875</v>
      </c>
      <c r="G11" s="49">
        <v>3.154913</v>
      </c>
    </row>
    <row r="12" spans="1:7" ht="12.75">
      <c r="A12" t="s">
        <v>20</v>
      </c>
      <c r="B12" s="49">
        <v>0.01167294</v>
      </c>
      <c r="C12" s="49">
        <v>0.06457695</v>
      </c>
      <c r="D12" s="49">
        <v>-0.1560803</v>
      </c>
      <c r="E12" s="49">
        <v>-0.1536546</v>
      </c>
      <c r="F12" s="49">
        <v>-0.170264</v>
      </c>
      <c r="G12" s="49">
        <v>-0.07998114</v>
      </c>
    </row>
    <row r="13" spans="1:7" ht="12.75">
      <c r="A13" t="s">
        <v>21</v>
      </c>
      <c r="B13" s="49">
        <v>0.1503836</v>
      </c>
      <c r="C13" s="49">
        <v>0.01455136</v>
      </c>
      <c r="D13" s="49">
        <v>0.1257374</v>
      </c>
      <c r="E13" s="49">
        <v>0.101911</v>
      </c>
      <c r="F13" s="49">
        <v>-0.07438283</v>
      </c>
      <c r="G13" s="49">
        <v>0.07010972</v>
      </c>
    </row>
    <row r="14" spans="1:7" ht="12.75">
      <c r="A14" t="s">
        <v>22</v>
      </c>
      <c r="B14" s="49">
        <v>-0.016669</v>
      </c>
      <c r="C14" s="49">
        <v>0.1039919</v>
      </c>
      <c r="D14" s="49">
        <v>-0.01496503</v>
      </c>
      <c r="E14" s="49">
        <v>0.005054701</v>
      </c>
      <c r="F14" s="49">
        <v>0.07235187</v>
      </c>
      <c r="G14" s="49">
        <v>0.02988609</v>
      </c>
    </row>
    <row r="15" spans="1:7" ht="12.75">
      <c r="A15" t="s">
        <v>23</v>
      </c>
      <c r="B15" s="49">
        <v>-0.494838</v>
      </c>
      <c r="C15" s="49">
        <v>-0.07452711</v>
      </c>
      <c r="D15" s="49">
        <v>-0.1005034</v>
      </c>
      <c r="E15" s="49">
        <v>-0.1221599</v>
      </c>
      <c r="F15" s="49">
        <v>-0.3657351</v>
      </c>
      <c r="G15" s="49">
        <v>-0.1919766</v>
      </c>
    </row>
    <row r="16" spans="1:7" ht="12.75">
      <c r="A16" t="s">
        <v>24</v>
      </c>
      <c r="B16" s="49">
        <v>-0.006210515</v>
      </c>
      <c r="C16" s="49">
        <v>-0.01491166</v>
      </c>
      <c r="D16" s="49">
        <v>0.01062588</v>
      </c>
      <c r="E16" s="49">
        <v>-0.008596705</v>
      </c>
      <c r="F16" s="49">
        <v>-0.05536979</v>
      </c>
      <c r="G16" s="49">
        <v>-0.01138963</v>
      </c>
    </row>
    <row r="17" spans="1:7" ht="12.75">
      <c r="A17" t="s">
        <v>25</v>
      </c>
      <c r="B17" s="49">
        <v>-0.03318222</v>
      </c>
      <c r="C17" s="49">
        <v>-0.04079922</v>
      </c>
      <c r="D17" s="49">
        <v>-0.02371908</v>
      </c>
      <c r="E17" s="49">
        <v>-0.02583865</v>
      </c>
      <c r="F17" s="49">
        <v>-0.03532257</v>
      </c>
      <c r="G17" s="49">
        <v>-0.03125745</v>
      </c>
    </row>
    <row r="18" spans="1:7" ht="12.75">
      <c r="A18" t="s">
        <v>26</v>
      </c>
      <c r="B18" s="49">
        <v>0.003555048</v>
      </c>
      <c r="C18" s="49">
        <v>0.0731121</v>
      </c>
      <c r="D18" s="49">
        <v>0.03530549</v>
      </c>
      <c r="E18" s="49">
        <v>0.06831066</v>
      </c>
      <c r="F18" s="49">
        <v>-0.01111268</v>
      </c>
      <c r="G18" s="49">
        <v>0.04156092</v>
      </c>
    </row>
    <row r="19" spans="1:7" ht="12.75">
      <c r="A19" t="s">
        <v>27</v>
      </c>
      <c r="B19" s="49">
        <v>-0.2124183</v>
      </c>
      <c r="C19" s="49">
        <v>-0.2062002</v>
      </c>
      <c r="D19" s="49">
        <v>-0.2079707</v>
      </c>
      <c r="E19" s="49">
        <v>-0.2077814</v>
      </c>
      <c r="F19" s="49">
        <v>-0.1514777</v>
      </c>
      <c r="G19" s="49">
        <v>-0.200604</v>
      </c>
    </row>
    <row r="20" spans="1:7" ht="12.75">
      <c r="A20" t="s">
        <v>28</v>
      </c>
      <c r="B20" s="49">
        <v>0.002172833</v>
      </c>
      <c r="C20" s="49">
        <v>2.472276E-05</v>
      </c>
      <c r="D20" s="49">
        <v>0.0003175492</v>
      </c>
      <c r="E20" s="49">
        <v>0.003886567</v>
      </c>
      <c r="F20" s="49">
        <v>-0.00643383</v>
      </c>
      <c r="G20" s="49">
        <v>0.0004726927</v>
      </c>
    </row>
    <row r="21" spans="1:7" ht="12.75">
      <c r="A21" t="s">
        <v>29</v>
      </c>
      <c r="B21" s="49">
        <v>-98.38192</v>
      </c>
      <c r="C21" s="49">
        <v>67.9477</v>
      </c>
      <c r="D21" s="49">
        <v>10.00124</v>
      </c>
      <c r="E21" s="49">
        <v>-34.76005</v>
      </c>
      <c r="F21" s="49">
        <v>28.97727</v>
      </c>
      <c r="G21" s="49">
        <v>0.008641865</v>
      </c>
    </row>
    <row r="22" spans="1:7" ht="12.75">
      <c r="A22" t="s">
        <v>30</v>
      </c>
      <c r="B22" s="49">
        <v>41.51998</v>
      </c>
      <c r="C22" s="49">
        <v>8.292022</v>
      </c>
      <c r="D22" s="49">
        <v>-2.549982</v>
      </c>
      <c r="E22" s="49">
        <v>-8.953618</v>
      </c>
      <c r="F22" s="49">
        <v>-37.57868</v>
      </c>
      <c r="G22" s="49">
        <v>0</v>
      </c>
    </row>
    <row r="23" spans="1:7" ht="12.75">
      <c r="A23" t="s">
        <v>31</v>
      </c>
      <c r="B23" s="49">
        <v>3.303527</v>
      </c>
      <c r="C23" s="49">
        <v>-2.021726</v>
      </c>
      <c r="D23" s="49">
        <v>0.5507111</v>
      </c>
      <c r="E23" s="49">
        <v>0.2529673</v>
      </c>
      <c r="F23" s="49">
        <v>3.714721</v>
      </c>
      <c r="G23" s="49">
        <v>0.6810931</v>
      </c>
    </row>
    <row r="24" spans="1:7" ht="12.75">
      <c r="A24" t="s">
        <v>32</v>
      </c>
      <c r="B24" s="49">
        <v>-1.669622</v>
      </c>
      <c r="C24" s="49">
        <v>-2.479283</v>
      </c>
      <c r="D24" s="49">
        <v>-1.739861</v>
      </c>
      <c r="E24" s="49">
        <v>-0.2919762</v>
      </c>
      <c r="F24" s="49">
        <v>0.4418992</v>
      </c>
      <c r="G24" s="49">
        <v>-1.268115</v>
      </c>
    </row>
    <row r="25" spans="1:7" ht="12.75">
      <c r="A25" t="s">
        <v>33</v>
      </c>
      <c r="B25" s="49">
        <v>0.1446696</v>
      </c>
      <c r="C25" s="49">
        <v>-1.171577</v>
      </c>
      <c r="D25" s="49">
        <v>0.08903</v>
      </c>
      <c r="E25" s="49">
        <v>-0.4499658</v>
      </c>
      <c r="F25" s="49">
        <v>-1.018952</v>
      </c>
      <c r="G25" s="49">
        <v>-0.4837028</v>
      </c>
    </row>
    <row r="26" spans="1:7" ht="12.75">
      <c r="A26" t="s">
        <v>34</v>
      </c>
      <c r="B26" s="49">
        <v>0.5736616</v>
      </c>
      <c r="C26" s="49">
        <v>-0.1770433</v>
      </c>
      <c r="D26" s="49">
        <v>-0.5904054</v>
      </c>
      <c r="E26" s="49">
        <v>-0.2699895</v>
      </c>
      <c r="F26" s="49">
        <v>0.9213215</v>
      </c>
      <c r="G26" s="49">
        <v>-0.04370845</v>
      </c>
    </row>
    <row r="27" spans="1:7" ht="12.75">
      <c r="A27" t="s">
        <v>35</v>
      </c>
      <c r="B27" s="49">
        <v>0.06093539</v>
      </c>
      <c r="C27" s="49">
        <v>0.3555671</v>
      </c>
      <c r="D27" s="49">
        <v>0.3707994</v>
      </c>
      <c r="E27" s="49">
        <v>0.1277645</v>
      </c>
      <c r="F27" s="49">
        <v>0.1412409</v>
      </c>
      <c r="G27" s="49">
        <v>0.2331541</v>
      </c>
    </row>
    <row r="28" spans="1:7" ht="12.75">
      <c r="A28" t="s">
        <v>36</v>
      </c>
      <c r="B28" s="49">
        <v>-0.1296878</v>
      </c>
      <c r="C28" s="49">
        <v>0.06298253</v>
      </c>
      <c r="D28" s="49">
        <v>-0.1881663</v>
      </c>
      <c r="E28" s="49">
        <v>-0.03641077</v>
      </c>
      <c r="F28" s="49">
        <v>-0.03584867</v>
      </c>
      <c r="G28" s="49">
        <v>-0.06243923</v>
      </c>
    </row>
    <row r="29" spans="1:7" ht="12.75">
      <c r="A29" t="s">
        <v>37</v>
      </c>
      <c r="B29" s="49">
        <v>0.2702513</v>
      </c>
      <c r="C29" s="49">
        <v>0.005678475</v>
      </c>
      <c r="D29" s="49">
        <v>0.09714588</v>
      </c>
      <c r="E29" s="49">
        <v>-0.01644888</v>
      </c>
      <c r="F29" s="49">
        <v>0.06068192</v>
      </c>
      <c r="G29" s="49">
        <v>0.06801666</v>
      </c>
    </row>
    <row r="30" spans="1:7" ht="12.75">
      <c r="A30" t="s">
        <v>38</v>
      </c>
      <c r="B30" s="49">
        <v>0.05154047</v>
      </c>
      <c r="C30" s="49">
        <v>-0.04856312</v>
      </c>
      <c r="D30" s="49">
        <v>0.0274393</v>
      </c>
      <c r="E30" s="49">
        <v>0.06209163</v>
      </c>
      <c r="F30" s="49">
        <v>0.1848215</v>
      </c>
      <c r="G30" s="49">
        <v>0.04200636</v>
      </c>
    </row>
    <row r="31" spans="1:7" ht="12.75">
      <c r="A31" t="s">
        <v>39</v>
      </c>
      <c r="B31" s="49">
        <v>0.003261934</v>
      </c>
      <c r="C31" s="49">
        <v>0.008356302</v>
      </c>
      <c r="D31" s="49">
        <v>0.01333204</v>
      </c>
      <c r="E31" s="49">
        <v>-0.02329974</v>
      </c>
      <c r="F31" s="49">
        <v>-0.008706453</v>
      </c>
      <c r="G31" s="49">
        <v>-0.001075946</v>
      </c>
    </row>
    <row r="32" spans="1:7" ht="12.75">
      <c r="A32" t="s">
        <v>40</v>
      </c>
      <c r="B32" s="49">
        <v>0.03044</v>
      </c>
      <c r="C32" s="49">
        <v>0.02917474</v>
      </c>
      <c r="D32" s="49">
        <v>-0.01479135</v>
      </c>
      <c r="E32" s="49">
        <v>-0.007004979</v>
      </c>
      <c r="F32" s="49">
        <v>-0.02211203</v>
      </c>
      <c r="G32" s="49">
        <v>0.003239178</v>
      </c>
    </row>
    <row r="33" spans="1:7" ht="12.75">
      <c r="A33" t="s">
        <v>41</v>
      </c>
      <c r="B33" s="49">
        <v>0.1203551</v>
      </c>
      <c r="C33" s="49">
        <v>0.0896952</v>
      </c>
      <c r="D33" s="49">
        <v>0.08603727</v>
      </c>
      <c r="E33" s="49">
        <v>0.09565651</v>
      </c>
      <c r="F33" s="49">
        <v>0.05959791</v>
      </c>
      <c r="G33" s="49">
        <v>0.0906676</v>
      </c>
    </row>
    <row r="34" spans="1:7" ht="12.75">
      <c r="A34" t="s">
        <v>42</v>
      </c>
      <c r="B34" s="49">
        <v>-0.007494688</v>
      </c>
      <c r="C34" s="49">
        <v>-6.819393E-05</v>
      </c>
      <c r="D34" s="49">
        <v>0.00211</v>
      </c>
      <c r="E34" s="49">
        <v>0.008634309</v>
      </c>
      <c r="F34" s="49">
        <v>-0.02330888</v>
      </c>
      <c r="G34" s="49">
        <v>-0.00159645</v>
      </c>
    </row>
    <row r="35" spans="1:7" ht="12.75">
      <c r="A35" t="s">
        <v>43</v>
      </c>
      <c r="B35" s="49">
        <v>-0.0001274044</v>
      </c>
      <c r="C35" s="49">
        <v>-0.007961902</v>
      </c>
      <c r="D35" s="49">
        <v>-0.003138929</v>
      </c>
      <c r="E35" s="49">
        <v>-0.004822409</v>
      </c>
      <c r="F35" s="49">
        <v>-0.0001961997</v>
      </c>
      <c r="G35" s="49">
        <v>-0.003875451</v>
      </c>
    </row>
    <row r="36" spans="1:6" ht="12.75">
      <c r="A36" t="s">
        <v>44</v>
      </c>
      <c r="B36" s="49">
        <v>21.6217</v>
      </c>
      <c r="C36" s="49">
        <v>21.6156</v>
      </c>
      <c r="D36" s="49">
        <v>21.6217</v>
      </c>
      <c r="E36" s="49">
        <v>21.6156</v>
      </c>
      <c r="F36" s="49">
        <v>21.6217</v>
      </c>
    </row>
    <row r="37" spans="1:6" ht="12.75">
      <c r="A37" t="s">
        <v>45</v>
      </c>
      <c r="B37" s="49">
        <v>-0.289917</v>
      </c>
      <c r="C37" s="49">
        <v>-0.2451579</v>
      </c>
      <c r="D37" s="49">
        <v>-0.2207438</v>
      </c>
      <c r="E37" s="49">
        <v>-0.2080282</v>
      </c>
      <c r="F37" s="49">
        <v>-0.1800537</v>
      </c>
    </row>
    <row r="38" spans="1:7" ht="12.75">
      <c r="A38" t="s">
        <v>55</v>
      </c>
      <c r="B38" s="49">
        <v>-0.0001340395</v>
      </c>
      <c r="C38" s="49">
        <v>0.0001301863</v>
      </c>
      <c r="D38" s="49">
        <v>-4.026064E-05</v>
      </c>
      <c r="E38" s="49">
        <v>0.0001326758</v>
      </c>
      <c r="F38" s="49">
        <v>-0.0002550925</v>
      </c>
      <c r="G38" s="49">
        <v>0.0002884339</v>
      </c>
    </row>
    <row r="39" spans="1:7" ht="12.75">
      <c r="A39" t="s">
        <v>56</v>
      </c>
      <c r="B39" s="49">
        <v>0.0001678058</v>
      </c>
      <c r="C39" s="49">
        <v>-0.000115619</v>
      </c>
      <c r="D39" s="49">
        <v>-1.701237E-05</v>
      </c>
      <c r="E39" s="49">
        <v>5.921089E-05</v>
      </c>
      <c r="F39" s="49">
        <v>-5.021996E-05</v>
      </c>
      <c r="G39" s="49">
        <v>0.0007703619</v>
      </c>
    </row>
    <row r="40" spans="2:7" ht="12.75">
      <c r="B40" t="s">
        <v>46</v>
      </c>
      <c r="C40">
        <v>-0.003758</v>
      </c>
      <c r="D40" t="s">
        <v>47</v>
      </c>
      <c r="E40">
        <v>3.117317</v>
      </c>
      <c r="F40" t="s">
        <v>48</v>
      </c>
      <c r="G40">
        <v>55.097979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-0.0001340395076715838</v>
      </c>
      <c r="C50">
        <f>-0.017/(C7*C7+C22*C22)*(C21*C22+C6*C7)</f>
        <v>0.00013018631443702472</v>
      </c>
      <c r="D50">
        <f>-0.017/(D7*D7+D22*D22)*(D21*D22+D6*D7)</f>
        <v>-4.0260637875152774E-05</v>
      </c>
      <c r="E50">
        <f>-0.017/(E7*E7+E22*E22)*(E21*E22+E6*E7)</f>
        <v>0.00013267575984186704</v>
      </c>
      <c r="F50">
        <f>-0.017/(F7*F7+F22*F22)*(F21*F22+F6*F7)</f>
        <v>-0.00025509246000886087</v>
      </c>
      <c r="G50">
        <f>(B50*B$4+C50*C$4+D50*D$4+E50*E$4+F50*F$4)/SUM(B$4:F$4)</f>
        <v>9.649596583627704E-08</v>
      </c>
    </row>
    <row r="51" spans="1:7" ht="12.75">
      <c r="A51" t="s">
        <v>59</v>
      </c>
      <c r="B51">
        <f>-0.017/(B7*B7+B22*B22)*(B21*B7-B6*B22)</f>
        <v>0.0001678057957677734</v>
      </c>
      <c r="C51">
        <f>-0.017/(C7*C7+C22*C22)*(C21*C7-C6*C22)</f>
        <v>-0.00011561904077834109</v>
      </c>
      <c r="D51">
        <f>-0.017/(D7*D7+D22*D22)*(D21*D7-D6*D22)</f>
        <v>-1.7012374390189016E-05</v>
      </c>
      <c r="E51">
        <f>-0.017/(E7*E7+E22*E22)*(E21*E7-E6*E22)</f>
        <v>5.9210877807148385E-05</v>
      </c>
      <c r="F51">
        <f>-0.017/(F7*F7+F22*F22)*(F21*F7-F6*F22)</f>
        <v>-5.021996279250858E-05</v>
      </c>
      <c r="G51">
        <f>(B51*B$4+C51*C$4+D51*D$4+E51*E$4+F51*F$4)/SUM(B$4:F$4)</f>
        <v>-6.25459397240967E-08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9999.882467359306</v>
      </c>
      <c r="C62">
        <f>C7+(2/0.017)*(C8*C50-C23*C51)</f>
        <v>10000.020295513592</v>
      </c>
      <c r="D62">
        <f>D7+(2/0.017)*(D8*D50-D23*D51)</f>
        <v>9999.997855751979</v>
      </c>
      <c r="E62">
        <f>E7+(2/0.017)*(E8*E50-E23*E51)</f>
        <v>10000.046035789972</v>
      </c>
      <c r="F62">
        <f>F7+(2/0.017)*(F8*F50-F23*F51)</f>
        <v>9999.980575543936</v>
      </c>
    </row>
    <row r="63" spans="1:6" ht="12.75">
      <c r="A63" t="s">
        <v>67</v>
      </c>
      <c r="B63">
        <f>B8+(3/0.017)*(B9*B50-B24*B51)</f>
        <v>3.350858239649782</v>
      </c>
      <c r="C63">
        <f>C8+(3/0.017)*(C9*C50-C24*C51)</f>
        <v>3.0791961511920842</v>
      </c>
      <c r="D63">
        <f>D8+(3/0.017)*(D9*D50-D24*D51)</f>
        <v>0.6752378536860714</v>
      </c>
      <c r="E63">
        <f>E8+(3/0.017)*(E9*E50-E24*E51)</f>
        <v>3.0725449987216753</v>
      </c>
      <c r="F63">
        <f>F8+(3/0.017)*(F9*F50-F24*F51)</f>
        <v>1.4436481098404081</v>
      </c>
    </row>
    <row r="64" spans="1:6" ht="12.75">
      <c r="A64" t="s">
        <v>68</v>
      </c>
      <c r="B64">
        <f>B9+(4/0.017)*(B10*B50-B25*B51)</f>
        <v>0.6916966768093852</v>
      </c>
      <c r="C64">
        <f>C9+(4/0.017)*(C10*C50-C25*C51)</f>
        <v>0.33668751576514955</v>
      </c>
      <c r="D64">
        <f>D9+(4/0.017)*(D10*D50-D25*D51)</f>
        <v>0.700880867700358</v>
      </c>
      <c r="E64">
        <f>E9+(4/0.017)*(E10*E50-E25*E51)</f>
        <v>0.27417537868572434</v>
      </c>
      <c r="F64">
        <f>F9+(4/0.017)*(F10*F50-F25*F51)</f>
        <v>-1.3057299422474067</v>
      </c>
    </row>
    <row r="65" spans="1:6" ht="12.75">
      <c r="A65" t="s">
        <v>69</v>
      </c>
      <c r="B65">
        <f>B10+(5/0.017)*(B11*B50-B26*B51)</f>
        <v>-0.6422972131618527</v>
      </c>
      <c r="C65">
        <f>C10+(5/0.017)*(C11*C50-C26*C51)</f>
        <v>-0.9281828652086944</v>
      </c>
      <c r="D65">
        <f>D10+(5/0.017)*(D11*D50-D26*D51)</f>
        <v>-0.45702745897011215</v>
      </c>
      <c r="E65">
        <f>E10+(5/0.017)*(E11*E50-E26*E51)</f>
        <v>-1.3088791889046991</v>
      </c>
      <c r="F65">
        <f>F10+(5/0.017)*(F11*F50-F26*F51)</f>
        <v>-2.048182833026594</v>
      </c>
    </row>
    <row r="66" spans="1:6" ht="12.75">
      <c r="A66" t="s">
        <v>70</v>
      </c>
      <c r="B66">
        <f>B11+(6/0.017)*(B12*B50-B27*B51)</f>
        <v>1.6427458423270411</v>
      </c>
      <c r="C66">
        <f>C11+(6/0.017)*(C12*C50-C27*C51)</f>
        <v>1.7460857160537955</v>
      </c>
      <c r="D66">
        <f>D11+(6/0.017)*(D12*D50-D27*D51)</f>
        <v>1.793527260230895</v>
      </c>
      <c r="E66">
        <f>E11+(6/0.017)*(E12*E50-E27*E51)</f>
        <v>1.372830839174427</v>
      </c>
      <c r="F66">
        <f>F11+(6/0.017)*(F12*F50-F27*F51)</f>
        <v>13.036582767771906</v>
      </c>
    </row>
    <row r="67" spans="1:6" ht="12.75">
      <c r="A67" t="s">
        <v>71</v>
      </c>
      <c r="B67">
        <f>B12+(7/0.017)*(B13*B50-B28*B51)</f>
        <v>0.01233383090714354</v>
      </c>
      <c r="C67">
        <f>C12+(7/0.017)*(C13*C50-C28*C51)</f>
        <v>0.06835545431940447</v>
      </c>
      <c r="D67">
        <f>D12+(7/0.017)*(D13*D50-D28*D51)</f>
        <v>-0.1594828861355211</v>
      </c>
      <c r="E67">
        <f>E12+(7/0.017)*(E13*E50-E28*E51)</f>
        <v>-0.14719935111164406</v>
      </c>
      <c r="F67">
        <f>F12+(7/0.017)*(F13*F50-F28*F51)</f>
        <v>-0.16319227873559294</v>
      </c>
    </row>
    <row r="68" spans="1:6" ht="12.75">
      <c r="A68" t="s">
        <v>72</v>
      </c>
      <c r="B68">
        <f>B13+(8/0.017)*(B14*B50-B29*B51)</f>
        <v>0.13009398592922466</v>
      </c>
      <c r="C68">
        <f>C13+(8/0.017)*(C14*C50-C29*C51)</f>
        <v>0.021231295070535255</v>
      </c>
      <c r="D68">
        <f>D13+(8/0.017)*(D14*D50-D29*D51)</f>
        <v>0.12679866293395067</v>
      </c>
      <c r="E68">
        <f>E13+(8/0.017)*(E14*E50-E29*E51)</f>
        <v>0.10268492419750254</v>
      </c>
      <c r="F68">
        <f>F13+(8/0.017)*(F14*F50-F29*F51)</f>
        <v>-0.0816341112893945</v>
      </c>
    </row>
    <row r="69" spans="1:6" ht="12.75">
      <c r="A69" t="s">
        <v>73</v>
      </c>
      <c r="B69">
        <f>B14+(9/0.017)*(B15*B50-B30*B51)</f>
        <v>0.01386696887243324</v>
      </c>
      <c r="C69">
        <f>C14+(9/0.017)*(C15*C50-C30*C51)</f>
        <v>0.09588277763804025</v>
      </c>
      <c r="D69">
        <f>D14+(9/0.017)*(D15*D50-D30*D51)</f>
        <v>-0.012575721309703702</v>
      </c>
      <c r="E69">
        <f>E14+(9/0.017)*(E15*E50-E30*E51)</f>
        <v>-0.005472205896667557</v>
      </c>
      <c r="F69">
        <f>F14+(9/0.017)*(F15*F50-F30*F51)</f>
        <v>0.12665786747144595</v>
      </c>
    </row>
    <row r="70" spans="1:6" ht="12.75">
      <c r="A70" t="s">
        <v>74</v>
      </c>
      <c r="B70">
        <f>B15+(10/0.017)*(B16*B50-B31*B51)</f>
        <v>-0.4946703041515441</v>
      </c>
      <c r="C70">
        <f>C15+(10/0.017)*(C16*C50-C31*C51)</f>
        <v>-0.07510072555049639</v>
      </c>
      <c r="D70">
        <f>D15+(10/0.017)*(D16*D50-D31*D51)</f>
        <v>-0.10062163238289404</v>
      </c>
      <c r="E70">
        <f>E15+(10/0.017)*(E16*E50-E31*E51)</f>
        <v>-0.12201929782937239</v>
      </c>
      <c r="F70">
        <f>F15+(10/0.017)*(F16*F50-F31*F51)</f>
        <v>-0.3576838187084945</v>
      </c>
    </row>
    <row r="71" spans="1:6" ht="12.75">
      <c r="A71" t="s">
        <v>75</v>
      </c>
      <c r="B71">
        <f>B16+(11/0.017)*(B17*B50-B32*B51)</f>
        <v>-0.00663775499412525</v>
      </c>
      <c r="C71">
        <f>C16+(11/0.017)*(C17*C50-C32*C51)</f>
        <v>-0.016165882995848608</v>
      </c>
      <c r="D71">
        <f>D16+(11/0.017)*(D17*D50-D32*D51)</f>
        <v>0.011080962492554707</v>
      </c>
      <c r="E71">
        <f>E16+(11/0.017)*(E17*E50-E32*E51)</f>
        <v>-0.010546546601805975</v>
      </c>
      <c r="F71">
        <f>F16+(11/0.017)*(F17*F50-F32*F51)</f>
        <v>-0.050257989090355774</v>
      </c>
    </row>
    <row r="72" spans="1:6" ht="12.75">
      <c r="A72" t="s">
        <v>76</v>
      </c>
      <c r="B72">
        <f>B17+(12/0.017)*(B18*B50-B33*B51)</f>
        <v>-0.047774784856855615</v>
      </c>
      <c r="C72">
        <f>C17+(12/0.017)*(C18*C50-C33*C51)</f>
        <v>-0.02676016035799577</v>
      </c>
      <c r="D72">
        <f>D17+(12/0.017)*(D18*D50-D33*D51)</f>
        <v>-0.023689237622925918</v>
      </c>
      <c r="E72">
        <f>E17+(12/0.017)*(E18*E50-E33*E51)</f>
        <v>-0.023439170379483884</v>
      </c>
      <c r="F72">
        <f>F17+(12/0.017)*(F18*F50-F33*F51)</f>
        <v>-0.03120885303444526</v>
      </c>
    </row>
    <row r="73" spans="1:6" ht="12.75">
      <c r="A73" t="s">
        <v>77</v>
      </c>
      <c r="B73">
        <f>B18+(13/0.017)*(B19*B50-B34*B51)</f>
        <v>0.026289827627763385</v>
      </c>
      <c r="C73">
        <f>C18+(13/0.017)*(C19*C50-C34*C51)</f>
        <v>0.05257796637162579</v>
      </c>
      <c r="D73">
        <f>D18+(13/0.017)*(D19*D50-D34*D51)</f>
        <v>0.04173584758629231</v>
      </c>
      <c r="E73">
        <f>E18+(13/0.017)*(E19*E50-E34*E51)</f>
        <v>0.04683863636264612</v>
      </c>
      <c r="F73">
        <f>F18+(13/0.017)*(F19*F50-F34*F51)</f>
        <v>0.017541039091819956</v>
      </c>
    </row>
    <row r="74" spans="1:6" ht="12.75">
      <c r="A74" t="s">
        <v>78</v>
      </c>
      <c r="B74">
        <f>B19+(14/0.017)*(B20*B50-B35*B51)</f>
        <v>-0.2126405428096381</v>
      </c>
      <c r="C74">
        <f>C19+(14/0.017)*(C20*C50-C35*C51)</f>
        <v>-0.2069556473351798</v>
      </c>
      <c r="D74">
        <f>D19+(14/0.017)*(D20*D50-D35*D51)</f>
        <v>-0.20802520559773727</v>
      </c>
      <c r="E74">
        <f>E19+(14/0.017)*(E20*E50-E35*E51)</f>
        <v>-0.20712159457652296</v>
      </c>
      <c r="F74">
        <f>F19+(14/0.017)*(F20*F50-F35*F51)</f>
        <v>-0.150134220157363</v>
      </c>
    </row>
    <row r="75" spans="1:6" ht="12.75">
      <c r="A75" t="s">
        <v>79</v>
      </c>
      <c r="B75" s="49">
        <f>B20</f>
        <v>0.002172833</v>
      </c>
      <c r="C75" s="49">
        <f>C20</f>
        <v>2.472276E-05</v>
      </c>
      <c r="D75" s="49">
        <f>D20</f>
        <v>0.0003175492</v>
      </c>
      <c r="E75" s="49">
        <f>E20</f>
        <v>0.003886567</v>
      </c>
      <c r="F75" s="49">
        <f>F20</f>
        <v>-0.00643383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41.53337918802555</v>
      </c>
      <c r="C82">
        <f>C22+(2/0.017)*(C8*C51+C23*C50)</f>
        <v>8.218609760922803</v>
      </c>
      <c r="D82">
        <f>D22+(2/0.017)*(D8*D51+D23*D50)</f>
        <v>-2.553962284481389</v>
      </c>
      <c r="E82">
        <f>E22+(2/0.017)*(E8*E51+E23*E50)</f>
        <v>-8.928338061011411</v>
      </c>
      <c r="F82">
        <f>F22+(2/0.017)*(F8*F51+F23*F50)</f>
        <v>-37.69830690596514</v>
      </c>
    </row>
    <row r="83" spans="1:6" ht="12.75">
      <c r="A83" t="s">
        <v>82</v>
      </c>
      <c r="B83">
        <f>B23+(3/0.017)*(B9*B51+B24*B50)</f>
        <v>3.3631597159460176</v>
      </c>
      <c r="C83">
        <f>C23+(3/0.017)*(C9*C51+C24*C50)</f>
        <v>-2.0868227573146996</v>
      </c>
      <c r="D83">
        <f>D23+(3/0.017)*(D9*D51+D24*D50)</f>
        <v>0.5609817046392059</v>
      </c>
      <c r="E83">
        <f>E23+(3/0.017)*(E9*E51+E24*E50)</f>
        <v>0.24937658518254185</v>
      </c>
      <c r="F83">
        <f>F23+(3/0.017)*(F9*F51+F24*F50)</f>
        <v>3.7068706149537567</v>
      </c>
    </row>
    <row r="84" spans="1:6" ht="12.75">
      <c r="A84" t="s">
        <v>83</v>
      </c>
      <c r="B84">
        <f>B24+(4/0.017)*(B10*B51+B25*B50)</f>
        <v>-1.6958635308776395</v>
      </c>
      <c r="C84">
        <f>C24+(4/0.017)*(C10*C51+C25*C50)</f>
        <v>-2.488283258149852</v>
      </c>
      <c r="D84">
        <f>D24+(4/0.017)*(D10*D51+D25*D50)</f>
        <v>-1.7389715765091218</v>
      </c>
      <c r="E84">
        <f>E24+(4/0.017)*(E10*E51+E25*E50)</f>
        <v>-0.32507564014626067</v>
      </c>
      <c r="F84">
        <f>F24+(4/0.017)*(F10*F51+F25*F50)</f>
        <v>0.5158797150022746</v>
      </c>
    </row>
    <row r="85" spans="1:6" ht="12.75">
      <c r="A85" t="s">
        <v>84</v>
      </c>
      <c r="B85">
        <f>B25+(5/0.017)*(B11*B51+B26*B50)</f>
        <v>0.20333642978130098</v>
      </c>
      <c r="C85">
        <f>C25+(5/0.017)*(C11*C51+C26*C50)</f>
        <v>-1.237138390936346</v>
      </c>
      <c r="D85">
        <f>D25+(5/0.017)*(D11*D51+D26*D50)</f>
        <v>0.08706927888170947</v>
      </c>
      <c r="E85">
        <f>E25+(5/0.017)*(E11*E51+E26*E50)</f>
        <v>-0.4364218053415862</v>
      </c>
      <c r="F85">
        <f>F25+(5/0.017)*(F11*F51+F26*F50)</f>
        <v>-1.2803706201467722</v>
      </c>
    </row>
    <row r="86" spans="1:6" ht="12.75">
      <c r="A86" t="s">
        <v>85</v>
      </c>
      <c r="B86">
        <f>B26+(6/0.017)*(B12*B51+B27*B50)</f>
        <v>0.5714702014036259</v>
      </c>
      <c r="C86">
        <f>C26+(6/0.017)*(C12*C51+C27*C50)</f>
        <v>-0.16334083696399876</v>
      </c>
      <c r="D86">
        <f>D26+(6/0.017)*(D12*D51+D27*D50)</f>
        <v>-0.5947371613655967</v>
      </c>
      <c r="E86">
        <f>E26+(6/0.017)*(E12*E51+E27*E50)</f>
        <v>-0.26721777233886707</v>
      </c>
      <c r="F86">
        <f>F26+(6/0.017)*(F12*F51+F27*F50)</f>
        <v>0.9116230869800135</v>
      </c>
    </row>
    <row r="87" spans="1:6" ht="12.75">
      <c r="A87" t="s">
        <v>86</v>
      </c>
      <c r="B87">
        <f>B27+(7/0.017)*(B13*B51+B28*B50)</f>
        <v>0.07848419586588432</v>
      </c>
      <c r="C87">
        <f>C27+(7/0.017)*(C13*C51+C28*C50)</f>
        <v>0.3582505908344584</v>
      </c>
      <c r="D87">
        <f>D27+(7/0.017)*(D13*D51+D28*D50)</f>
        <v>0.3730380014580417</v>
      </c>
      <c r="E87">
        <f>E27+(7/0.017)*(E13*E51+E28*E50)</f>
        <v>0.1282600230790699</v>
      </c>
      <c r="F87">
        <f>F27+(7/0.017)*(F13*F51+F28*F50)</f>
        <v>0.1465445234478489</v>
      </c>
    </row>
    <row r="88" spans="1:6" ht="12.75">
      <c r="A88" t="s">
        <v>87</v>
      </c>
      <c r="B88">
        <f>B28+(8/0.017)*(B14*B51+B29*B50)</f>
        <v>-0.14805086165141576</v>
      </c>
      <c r="C88">
        <f>C28+(8/0.017)*(C14*C51+C29*C50)</f>
        <v>0.05767232576713205</v>
      </c>
      <c r="D88">
        <f>D28+(8/0.017)*(D14*D51+D29*D50)</f>
        <v>-0.18988703618946948</v>
      </c>
      <c r="E88">
        <f>E28+(8/0.017)*(E14*E51+E29*E50)</f>
        <v>-0.03729692264436942</v>
      </c>
      <c r="F88">
        <f>F28+(8/0.017)*(F14*F51+F29*F50)</f>
        <v>-0.04484302692716673</v>
      </c>
    </row>
    <row r="89" spans="1:6" ht="12.75">
      <c r="A89" t="s">
        <v>88</v>
      </c>
      <c r="B89">
        <f>B29+(9/0.017)*(B15*B51+B30*B50)</f>
        <v>0.22263328280524358</v>
      </c>
      <c r="C89">
        <f>C29+(9/0.017)*(C15*C51+C30*C50)</f>
        <v>0.006893209955198265</v>
      </c>
      <c r="D89">
        <f>D29+(9/0.017)*(D15*D51+D30*D50)</f>
        <v>0.09746621527805607</v>
      </c>
      <c r="E89">
        <f>E29+(9/0.017)*(E15*E51+E30*E50)</f>
        <v>-0.015916895676227682</v>
      </c>
      <c r="F89">
        <f>F29+(9/0.017)*(F15*F51+F30*F50)</f>
        <v>0.04544578400867533</v>
      </c>
    </row>
    <row r="90" spans="1:6" ht="12.75">
      <c r="A90" t="s">
        <v>89</v>
      </c>
      <c r="B90">
        <f>B30+(10/0.017)*(B16*B51+B31*B50)</f>
        <v>0.05067024150640006</v>
      </c>
      <c r="C90">
        <f>C30+(10/0.017)*(C16*C51+C31*C50)</f>
        <v>-0.04690903294981442</v>
      </c>
      <c r="D90">
        <f>D30+(10/0.017)*(D16*D51+D31*D50)</f>
        <v>0.027017224774492782</v>
      </c>
      <c r="E90">
        <f>E30+(10/0.017)*(E16*E51+E31*E50)</f>
        <v>0.05997378931887233</v>
      </c>
      <c r="F90">
        <f>F30+(10/0.017)*(F16*F51+F31*F50)</f>
        <v>0.18776362900432383</v>
      </c>
    </row>
    <row r="91" spans="1:6" ht="12.75">
      <c r="A91" t="s">
        <v>90</v>
      </c>
      <c r="B91">
        <f>B31+(11/0.017)*(B17*B51+B32*B50)</f>
        <v>-0.002981103994447511</v>
      </c>
      <c r="C91">
        <f>C31+(11/0.017)*(C17*C51+C32*C50)</f>
        <v>0.013866214006928968</v>
      </c>
      <c r="D91">
        <f>D31+(11/0.017)*(D17*D51+D32*D50)</f>
        <v>0.013978469271002374</v>
      </c>
      <c r="E91">
        <f>E31+(11/0.017)*(E17*E51+E32*E50)</f>
        <v>-0.024891064744287233</v>
      </c>
      <c r="F91">
        <f>F31+(11/0.017)*(F17*F51+F32*F50)</f>
        <v>-0.003908828701418786</v>
      </c>
    </row>
    <row r="92" spans="1:6" ht="12.75">
      <c r="A92" t="s">
        <v>91</v>
      </c>
      <c r="B92">
        <f>B32+(12/0.017)*(B18*B51+B33*B50)</f>
        <v>0.019473566570965925</v>
      </c>
      <c r="C92">
        <f>C32+(12/0.017)*(C18*C51+C33*C50)</f>
        <v>0.03145045998075412</v>
      </c>
      <c r="D92">
        <f>D32+(12/0.017)*(D18*D51+D33*D50)</f>
        <v>-0.017660441001279403</v>
      </c>
      <c r="E92">
        <f>E32+(12/0.017)*(E18*E51+E33*E50)</f>
        <v>0.00480869226371069</v>
      </c>
      <c r="F92">
        <f>F32+(12/0.017)*(F18*F51+F33*F50)</f>
        <v>-0.03244960583329057</v>
      </c>
    </row>
    <row r="93" spans="1:6" ht="12.75">
      <c r="A93" t="s">
        <v>92</v>
      </c>
      <c r="B93">
        <f>B33+(13/0.017)*(B19*B51+B34*B50)</f>
        <v>0.09386535361723228</v>
      </c>
      <c r="C93">
        <f>C33+(13/0.017)*(C19*C51+C34*C50)</f>
        <v>0.1079195110827382</v>
      </c>
      <c r="D93">
        <f>D33+(13/0.017)*(D19*D51+D34*D50)</f>
        <v>0.08867789535533827</v>
      </c>
      <c r="E93">
        <f>E33+(13/0.017)*(E19*E51+E34*E50)</f>
        <v>0.08712441455745419</v>
      </c>
      <c r="F93">
        <f>F33+(13/0.017)*(F19*F51+F34*F50)</f>
        <v>0.06996206364487643</v>
      </c>
    </row>
    <row r="94" spans="1:6" ht="12.75">
      <c r="A94" t="s">
        <v>93</v>
      </c>
      <c r="B94">
        <f>B34+(14/0.017)*(B20*B51+B35*B50)</f>
        <v>-0.0071803540757874465</v>
      </c>
      <c r="C94">
        <f>C34+(14/0.017)*(C20*C51+C35*C50)</f>
        <v>-0.0009241614233644215</v>
      </c>
      <c r="D94">
        <f>D34+(14/0.017)*(D20*D51+D35*D50)</f>
        <v>0.002209624838276444</v>
      </c>
      <c r="E94">
        <f>E34+(14/0.017)*(E20*E51+E35*E50)</f>
        <v>0.008296917453844853</v>
      </c>
      <c r="F94">
        <f>F34+(14/0.017)*(F20*F51+F35*F50)</f>
        <v>-0.023001575250426436</v>
      </c>
    </row>
    <row r="95" spans="1:6" ht="12.75">
      <c r="A95" t="s">
        <v>94</v>
      </c>
      <c r="B95" s="49">
        <f>B35</f>
        <v>-0.0001274044</v>
      </c>
      <c r="C95" s="49">
        <f>C35</f>
        <v>-0.007961902</v>
      </c>
      <c r="D95" s="49">
        <f>D35</f>
        <v>-0.003138929</v>
      </c>
      <c r="E95" s="49">
        <f>E35</f>
        <v>-0.004822409</v>
      </c>
      <c r="F95" s="49">
        <f>F35</f>
        <v>-0.0001961997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3.350897623634422</v>
      </c>
      <c r="C103">
        <f>C63*10000/C62</f>
        <v>3.079189901818034</v>
      </c>
      <c r="D103">
        <f>D63*10000/D62</f>
        <v>0.6752379984738455</v>
      </c>
      <c r="E103">
        <f>E63*10000/E62</f>
        <v>3.0725308540831673</v>
      </c>
      <c r="F103">
        <f>F63*10000/F62</f>
        <v>1.4436509140537834</v>
      </c>
      <c r="G103">
        <f>AVERAGE(C103:E103)</f>
        <v>2.2756529181250156</v>
      </c>
      <c r="H103">
        <f>STDEV(C103:E103)</f>
        <v>1.3860039761886433</v>
      </c>
      <c r="I103">
        <f>(B103*B4+C103*C4+D103*D4+E103*E4+F103*F4)/SUM(B4:F4)</f>
        <v>2.3205228798445527</v>
      </c>
      <c r="K103">
        <f>(LN(H103)+LN(H123))/2-LN(K114*K115^3)</f>
        <v>-3.530534375110495</v>
      </c>
    </row>
    <row r="104" spans="1:11" ht="12.75">
      <c r="A104" t="s">
        <v>68</v>
      </c>
      <c r="B104">
        <f>B64*10000/B62</f>
        <v>0.6917048065986352</v>
      </c>
      <c r="C104">
        <f>C64*10000/C62</f>
        <v>0.33668683244193115</v>
      </c>
      <c r="D104">
        <f>D64*10000/D62</f>
        <v>0.7008810179866316</v>
      </c>
      <c r="E104">
        <f>E64*10000/E62</f>
        <v>0.27417411650352</v>
      </c>
      <c r="F104">
        <f>F64*10000/F62</f>
        <v>-1.3057324785617228</v>
      </c>
      <c r="G104">
        <f>AVERAGE(C104:E104)</f>
        <v>0.4372473223106943</v>
      </c>
      <c r="H104">
        <f>STDEV(C104:E104)</f>
        <v>0.23044306028890005</v>
      </c>
      <c r="I104">
        <f>(B104*B4+C104*C4+D104*D4+E104*E4+F104*F4)/SUM(B4:F4)</f>
        <v>0.24145678383540786</v>
      </c>
      <c r="K104">
        <f>(LN(H104)+LN(H124))/2-LN(K114*K115^4)</f>
        <v>-3.9741473385928536</v>
      </c>
    </row>
    <row r="105" spans="1:11" ht="12.75">
      <c r="A105" t="s">
        <v>69</v>
      </c>
      <c r="B105">
        <f>B65*10000/B62</f>
        <v>-0.6423047623393375</v>
      </c>
      <c r="C105">
        <f>C65*10000/C62</f>
        <v>-0.928180981417722</v>
      </c>
      <c r="D105">
        <f>D65*10000/D62</f>
        <v>-0.45702755696815567</v>
      </c>
      <c r="E105">
        <f>E65*10000/E62</f>
        <v>-1.308873163403694</v>
      </c>
      <c r="F105">
        <f>F65*10000/F62</f>
        <v>-2.0481868115180673</v>
      </c>
      <c r="G105">
        <f>AVERAGE(C105:E105)</f>
        <v>-0.8980272339298573</v>
      </c>
      <c r="H105">
        <f>STDEV(C105:E105)</f>
        <v>0.42672259216797265</v>
      </c>
      <c r="I105">
        <f>(B105*B4+C105*C4+D105*D4+E105*E4+F105*F4)/SUM(B4:F4)</f>
        <v>-1.0145202514363558</v>
      </c>
      <c r="K105">
        <f>(LN(H105)+LN(H125))/2-LN(K114*K115^5)</f>
        <v>-3.3242767781062343</v>
      </c>
    </row>
    <row r="106" spans="1:11" ht="12.75">
      <c r="A106" t="s">
        <v>70</v>
      </c>
      <c r="B106">
        <f>B66*10000/B62</f>
        <v>1.6427651501796552</v>
      </c>
      <c r="C106">
        <f>C66*10000/C62</f>
        <v>1.7460821722903495</v>
      </c>
      <c r="D106">
        <f>D66*10000/D62</f>
        <v>1.793527644807705</v>
      </c>
      <c r="E106">
        <f>E66*10000/E62</f>
        <v>1.3728245192683033</v>
      </c>
      <c r="F106">
        <f>F66*10000/F62</f>
        <v>13.036608090674015</v>
      </c>
      <c r="G106">
        <f>AVERAGE(C106:E106)</f>
        <v>1.6374781121221194</v>
      </c>
      <c r="H106">
        <f>STDEV(C106:E106)</f>
        <v>0.23042116086293693</v>
      </c>
      <c r="I106">
        <f>(B106*B4+C106*C4+D106*D4+E106*E4+F106*F4)/SUM(B4:F4)</f>
        <v>3.1596329659777322</v>
      </c>
      <c r="K106">
        <f>(LN(H106)+LN(H126))/2-LN(K114*K115^6)</f>
        <v>-3.5840227291176667</v>
      </c>
    </row>
    <row r="107" spans="1:11" ht="12.75">
      <c r="A107" t="s">
        <v>71</v>
      </c>
      <c r="B107">
        <f>B67*10000/B62</f>
        <v>0.012333975871618984</v>
      </c>
      <c r="C107">
        <f>C67*10000/C62</f>
        <v>0.06835531558878082</v>
      </c>
      <c r="D107">
        <f>D67*10000/D62</f>
        <v>-0.15948292033261474</v>
      </c>
      <c r="E107">
        <f>E67*10000/E62</f>
        <v>-0.14719867347092247</v>
      </c>
      <c r="F107">
        <f>F67*10000/F62</f>
        <v>-0.1631925957283335</v>
      </c>
      <c r="G107">
        <f>AVERAGE(C107:E107)</f>
        <v>-0.07944209273825213</v>
      </c>
      <c r="H107">
        <f>STDEV(C107:E107)</f>
        <v>0.12814359567056222</v>
      </c>
      <c r="I107">
        <f>(B107*B4+C107*C4+D107*D4+E107*E4+F107*F4)/SUM(B4:F4)</f>
        <v>-0.0773106574056609</v>
      </c>
      <c r="K107">
        <f>(LN(H107)+LN(H127))/2-LN(K114*K115^7)</f>
        <v>-3.533564389262067</v>
      </c>
    </row>
    <row r="108" spans="1:9" ht="12.75">
      <c r="A108" t="s">
        <v>72</v>
      </c>
      <c r="B108">
        <f>B68*10000/B62</f>
        <v>0.13009551497616642</v>
      </c>
      <c r="C108">
        <f>C68*10000/C62</f>
        <v>0.021231251980618943</v>
      </c>
      <c r="D108">
        <f>D68*10000/D62</f>
        <v>0.1267986901227347</v>
      </c>
      <c r="E108">
        <f>E68*10000/E62</f>
        <v>0.10268445148151835</v>
      </c>
      <c r="F108">
        <f>F68*10000/F62</f>
        <v>-0.08163426985952332</v>
      </c>
      <c r="G108">
        <f>AVERAGE(C108:E108)</f>
        <v>0.08357146452829067</v>
      </c>
      <c r="H108">
        <f>STDEV(C108:E108)</f>
        <v>0.05531817695548223</v>
      </c>
      <c r="I108">
        <f>(B108*B4+C108*C4+D108*D4+E108*E4+F108*F4)/SUM(B4:F4)</f>
        <v>0.0682548855068343</v>
      </c>
    </row>
    <row r="109" spans="1:9" ht="12.75">
      <c r="A109" t="s">
        <v>73</v>
      </c>
      <c r="B109">
        <f>B69*10000/B62</f>
        <v>0.013867131856495836</v>
      </c>
      <c r="C109">
        <f>C69*10000/C62</f>
        <v>0.09588258303941352</v>
      </c>
      <c r="D109">
        <f>D69*10000/D62</f>
        <v>-0.012575724006250833</v>
      </c>
      <c r="E109">
        <f>E69*10000/E62</f>
        <v>-0.005472180705051394</v>
      </c>
      <c r="F109">
        <f>F69*10000/F62</f>
        <v>0.126658113497942</v>
      </c>
      <c r="G109">
        <f>AVERAGE(C109:E109)</f>
        <v>0.025944892776037096</v>
      </c>
      <c r="H109">
        <f>STDEV(C109:E109)</f>
        <v>0.06067186721529169</v>
      </c>
      <c r="I109">
        <f>(B109*B4+C109*C4+D109*D4+E109*E4+F109*F4)/SUM(B4:F4)</f>
        <v>0.03764400624110531</v>
      </c>
    </row>
    <row r="110" spans="1:11" ht="12.75">
      <c r="A110" t="s">
        <v>74</v>
      </c>
      <c r="B110">
        <f>B70*10000/B62</f>
        <v>-0.49467611821059027</v>
      </c>
      <c r="C110">
        <f>C70*10000/C62</f>
        <v>-0.07510057313002612</v>
      </c>
      <c r="D110">
        <f>D70*10000/D62</f>
        <v>-0.10062165395867227</v>
      </c>
      <c r="E110">
        <f>E70*10000/E62</f>
        <v>-0.12201873610648158</v>
      </c>
      <c r="F110">
        <f>F70*10000/F62</f>
        <v>-0.3576845134912062</v>
      </c>
      <c r="G110">
        <f>AVERAGE(C110:E110)</f>
        <v>-0.09924698773172665</v>
      </c>
      <c r="H110">
        <f>STDEV(C110:E110)</f>
        <v>0.023489269565014955</v>
      </c>
      <c r="I110">
        <f>(B110*B4+C110*C4+D110*D4+E110*E4+F110*F4)/SUM(B4:F4)</f>
        <v>-0.19101967000040893</v>
      </c>
      <c r="K110">
        <f>EXP(AVERAGE(K103:K107))</f>
        <v>0.02761740408955965</v>
      </c>
    </row>
    <row r="111" spans="1:9" ht="12.75">
      <c r="A111" t="s">
        <v>75</v>
      </c>
      <c r="B111">
        <f>B71*10000/B62</f>
        <v>-0.006637833010329468</v>
      </c>
      <c r="C111">
        <f>C71*10000/C62</f>
        <v>-0.016165850186425388</v>
      </c>
      <c r="D111">
        <f>D71*10000/D62</f>
        <v>0.011080964868588406</v>
      </c>
      <c r="E111">
        <f>E71*10000/E62</f>
        <v>-0.010546498050169058</v>
      </c>
      <c r="F111">
        <f>F71*10000/F62</f>
        <v>-0.0502580867139555</v>
      </c>
      <c r="G111">
        <f>AVERAGE(C111:E111)</f>
        <v>-0.00521046112266868</v>
      </c>
      <c r="H111">
        <f>STDEV(C111:E111)</f>
        <v>0.014385833317165446</v>
      </c>
      <c r="I111">
        <f>(B111*B4+C111*C4+D111*D4+E111*E4+F111*F4)/SUM(B4:F4)</f>
        <v>-0.011431283600883019</v>
      </c>
    </row>
    <row r="112" spans="1:9" ht="12.75">
      <c r="A112" t="s">
        <v>76</v>
      </c>
      <c r="B112">
        <f>B72*10000/B62</f>
        <v>-0.04777534637311755</v>
      </c>
      <c r="C112">
        <f>C72*10000/C62</f>
        <v>-0.026760106046986174</v>
      </c>
      <c r="D112">
        <f>D72*10000/D62</f>
        <v>-0.023689242702487096</v>
      </c>
      <c r="E112">
        <f>E72*10000/E62</f>
        <v>-0.023439062475908157</v>
      </c>
      <c r="F112">
        <f>F72*10000/F62</f>
        <v>-0.031208913656062476</v>
      </c>
      <c r="G112">
        <f>AVERAGE(C112:E112)</f>
        <v>-0.024629470408460474</v>
      </c>
      <c r="H112">
        <f>STDEV(C112:E112)</f>
        <v>0.0018494198291788303</v>
      </c>
      <c r="I112">
        <f>(B112*B4+C112*C4+D112*D4+E112*E4+F112*F4)/SUM(B4:F4)</f>
        <v>-0.028860703755190315</v>
      </c>
    </row>
    <row r="113" spans="1:9" ht="12.75">
      <c r="A113" t="s">
        <v>77</v>
      </c>
      <c r="B113">
        <f>B73*10000/B62</f>
        <v>0.02629013662268153</v>
      </c>
      <c r="C113">
        <f>C73*10000/C62</f>
        <v>0.05257785966215925</v>
      </c>
      <c r="D113">
        <f>D73*10000/D62</f>
        <v>0.04173585653549509</v>
      </c>
      <c r="E113">
        <f>E73*10000/E62</f>
        <v>0.04683842073827614</v>
      </c>
      <c r="F113">
        <f>F73*10000/F62</f>
        <v>0.017541073164400456</v>
      </c>
      <c r="G113">
        <f>AVERAGE(C113:E113)</f>
        <v>0.04705071231197683</v>
      </c>
      <c r="H113">
        <f>STDEV(C113:E113)</f>
        <v>0.0054241182448253045</v>
      </c>
      <c r="I113">
        <f>(B113*B4+C113*C4+D113*D4+E113*E4+F113*F4)/SUM(B4:F4)</f>
        <v>0.040105510775397306</v>
      </c>
    </row>
    <row r="114" spans="1:11" ht="12.75">
      <c r="A114" t="s">
        <v>78</v>
      </c>
      <c r="B114">
        <f>B74*10000/B62</f>
        <v>-0.21264304205946394</v>
      </c>
      <c r="C114">
        <f>C74*10000/C62</f>
        <v>-0.20695522730891694</v>
      </c>
      <c r="D114">
        <f>D74*10000/D62</f>
        <v>-0.20802525020351037</v>
      </c>
      <c r="E114">
        <f>E74*10000/E62</f>
        <v>-0.2071206410802898</v>
      </c>
      <c r="F114">
        <f>F74*10000/F62</f>
        <v>-0.15013451178548579</v>
      </c>
      <c r="G114">
        <f>AVERAGE(C114:E114)</f>
        <v>-0.2073670395309057</v>
      </c>
      <c r="H114">
        <f>STDEV(C114:E114)</f>
        <v>0.0005759960035262454</v>
      </c>
      <c r="I114">
        <f>(B114*B4+C114*C4+D114*D4+E114*E4+F114*F4)/SUM(B4:F4)</f>
        <v>-0.20049267666763804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0.0021728585381801846</v>
      </c>
      <c r="C115">
        <f>C75*10000/C62</f>
        <v>2.4722709823990674E-05</v>
      </c>
      <c r="D115">
        <f>D75*10000/D62</f>
        <v>0.00031754926809043893</v>
      </c>
      <c r="E115">
        <f>E75*10000/E62</f>
        <v>0.003886549107964155</v>
      </c>
      <c r="F115">
        <f>F75*10000/F62</f>
        <v>-0.006433842497389092</v>
      </c>
      <c r="G115">
        <f>AVERAGE(C115:E115)</f>
        <v>0.0014096070286261947</v>
      </c>
      <c r="H115">
        <f>STDEV(C115:E115)</f>
        <v>0.002150085671921665</v>
      </c>
      <c r="I115">
        <f>(B115*B4+C115*C4+D115*D4+E115*E4+F115*F4)/SUM(B4:F4)</f>
        <v>0.0004733218588541129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41.5338673465363</v>
      </c>
      <c r="C122">
        <f>C82*10000/C62</f>
        <v>8.218593080866045</v>
      </c>
      <c r="D122">
        <f>D82*10000/D62</f>
        <v>-2.553962832114364</v>
      </c>
      <c r="E122">
        <f>E82*10000/E62</f>
        <v>-8.92829695889105</v>
      </c>
      <c r="F122">
        <f>F82*10000/F62</f>
        <v>-37.698380133018</v>
      </c>
      <c r="G122">
        <f>AVERAGE(C122:E122)</f>
        <v>-1.0878889033797894</v>
      </c>
      <c r="H122">
        <f>STDEV(C122:E122)</f>
        <v>8.66694808351052</v>
      </c>
      <c r="I122">
        <f>(B122*B4+C122*C4+D122*D4+E122*E4+F122*F4)/SUM(B4:F4)</f>
        <v>0.20073820810897075</v>
      </c>
    </row>
    <row r="123" spans="1:9" ht="12.75">
      <c r="A123" t="s">
        <v>82</v>
      </c>
      <c r="B123">
        <f>B83*10000/B62</f>
        <v>3.3631992445148557</v>
      </c>
      <c r="C123">
        <f>C83*10000/C62</f>
        <v>-2.086818522009332</v>
      </c>
      <c r="D123">
        <f>D83*10000/D62</f>
        <v>0.5609818249276227</v>
      </c>
      <c r="E123">
        <f>E83*10000/E62</f>
        <v>0.2493754371630169</v>
      </c>
      <c r="F123">
        <f>F83*10000/F62</f>
        <v>3.706877815362283</v>
      </c>
      <c r="G123">
        <f>AVERAGE(C123:E123)</f>
        <v>-0.4254870866395641</v>
      </c>
      <c r="H123">
        <f>STDEV(C123:E123)</f>
        <v>1.4471666244198544</v>
      </c>
      <c r="I123">
        <f>(B123*B4+C123*C4+D123*D4+E123*E4+F123*F4)/SUM(B4:F4)</f>
        <v>0.6747004813881766</v>
      </c>
    </row>
    <row r="124" spans="1:9" ht="12.75">
      <c r="A124" t="s">
        <v>83</v>
      </c>
      <c r="B124">
        <f>B84*10000/B62</f>
        <v>-1.6958834630438118</v>
      </c>
      <c r="C124">
        <f>C84*10000/C62</f>
        <v>-2.488278208061433</v>
      </c>
      <c r="D124">
        <f>D84*10000/D62</f>
        <v>-1.7389719493878382</v>
      </c>
      <c r="E124">
        <f>E84*10000/E62</f>
        <v>-0.32507414364176046</v>
      </c>
      <c r="F124">
        <f>F84*10000/F62</f>
        <v>0.5158807170725069</v>
      </c>
      <c r="G124">
        <f>AVERAGE(C124:E124)</f>
        <v>-1.5174414336970106</v>
      </c>
      <c r="H124">
        <f>STDEV(C124:E124)</f>
        <v>1.098485222074986</v>
      </c>
      <c r="I124">
        <f>(B124*B4+C124*C4+D124*D4+E124*E4+F124*F4)/SUM(B4:F4)</f>
        <v>-1.2719598650320536</v>
      </c>
    </row>
    <row r="125" spans="1:9" ht="12.75">
      <c r="A125" t="s">
        <v>84</v>
      </c>
      <c r="B125">
        <f>B85*10000/B62</f>
        <v>0.2033388196761442</v>
      </c>
      <c r="C125">
        <f>C85*10000/C62</f>
        <v>-1.237135880105539</v>
      </c>
      <c r="D125">
        <f>D85*10000/D62</f>
        <v>0.08706929755152636</v>
      </c>
      <c r="E125">
        <f>E85*10000/E62</f>
        <v>-0.4364197962485783</v>
      </c>
      <c r="F125">
        <f>F85*10000/F62</f>
        <v>-1.280373107201889</v>
      </c>
      <c r="G125">
        <f>AVERAGE(C125:E125)</f>
        <v>-0.5288287929341969</v>
      </c>
      <c r="H125">
        <f>STDEV(C125:E125)</f>
        <v>0.666921588445581</v>
      </c>
      <c r="I125">
        <f>(B125*B4+C125*C4+D125*D4+E125*E4+F125*F4)/SUM(B4:F4)</f>
        <v>-0.5231572267511598</v>
      </c>
    </row>
    <row r="126" spans="1:9" ht="12.75">
      <c r="A126" t="s">
        <v>85</v>
      </c>
      <c r="B126">
        <f>B86*10000/B62</f>
        <v>0.5714769181227541</v>
      </c>
      <c r="C126">
        <f>C86*10000/C62</f>
        <v>-0.16334050545605389</v>
      </c>
      <c r="D126">
        <f>D86*10000/D62</f>
        <v>-0.5947372888920222</v>
      </c>
      <c r="E126">
        <f>E86*10000/E62</f>
        <v>-0.2672165421864057</v>
      </c>
      <c r="F126">
        <f>F86*10000/F62</f>
        <v>0.9116248577617131</v>
      </c>
      <c r="G126">
        <f>AVERAGE(C126:E126)</f>
        <v>-0.34176477884482725</v>
      </c>
      <c r="H126">
        <f>STDEV(C126:E126)</f>
        <v>0.22515300549045517</v>
      </c>
      <c r="I126">
        <f>(B126*B4+C126*C4+D126*D4+E126*E4+F126*F4)/SUM(B4:F4)</f>
        <v>-0.04216071090565756</v>
      </c>
    </row>
    <row r="127" spans="1:9" ht="12.75">
      <c r="A127" t="s">
        <v>86</v>
      </c>
      <c r="B127">
        <f>B87*10000/B62</f>
        <v>0.07848511832220548</v>
      </c>
      <c r="C127">
        <f>C87*10000/C62</f>
        <v>0.35824986374796053</v>
      </c>
      <c r="D127">
        <f>D87*10000/D62</f>
        <v>0.3730380814466585</v>
      </c>
      <c r="E127">
        <f>E87*10000/E62</f>
        <v>0.12825943262663966</v>
      </c>
      <c r="F127">
        <f>F87*10000/F62</f>
        <v>0.14654480810316756</v>
      </c>
      <c r="G127">
        <f>AVERAGE(C127:E127)</f>
        <v>0.2865157926070862</v>
      </c>
      <c r="H127">
        <f>STDEV(C127:E127)</f>
        <v>0.13725334040150555</v>
      </c>
      <c r="I127">
        <f>(B127*B4+C127*C4+D127*D4+E127*E4+F127*F4)/SUM(B4:F4)</f>
        <v>0.23769824640205137</v>
      </c>
    </row>
    <row r="128" spans="1:9" ht="12.75">
      <c r="A128" t="s">
        <v>87</v>
      </c>
      <c r="B128">
        <f>B88*10000/B62</f>
        <v>-0.14805260175274032</v>
      </c>
      <c r="C128">
        <f>C88*10000/C62</f>
        <v>0.05767220871842246</v>
      </c>
      <c r="D128">
        <f>D88*10000/D62</f>
        <v>-0.18988707690596837</v>
      </c>
      <c r="E128">
        <f>E88*10000/E62</f>
        <v>-0.037296750945830105</v>
      </c>
      <c r="F128">
        <f>F88*10000/F62</f>
        <v>-0.044843114032476566</v>
      </c>
      <c r="G128">
        <f>AVERAGE(C128:E128)</f>
        <v>-0.05650387304445867</v>
      </c>
      <c r="H128">
        <f>STDEV(C128:E128)</f>
        <v>0.12489229411456257</v>
      </c>
      <c r="I128">
        <f>(B128*B4+C128*C4+D128*D4+E128*E4+F128*F4)/SUM(B4:F4)</f>
        <v>-0.06819344744218202</v>
      </c>
    </row>
    <row r="129" spans="1:9" ht="12.75">
      <c r="A129" t="s">
        <v>88</v>
      </c>
      <c r="B129">
        <f>B89*10000/B62</f>
        <v>0.22263589950376175</v>
      </c>
      <c r="C129">
        <f>C89*10000/C62</f>
        <v>0.006893195965103025</v>
      </c>
      <c r="D129">
        <f>D89*10000/D62</f>
        <v>0.09746623617723447</v>
      </c>
      <c r="E129">
        <f>E89*10000/E62</f>
        <v>-0.01591682240187837</v>
      </c>
      <c r="F129">
        <f>F89*10000/F62</f>
        <v>0.04544587228481028</v>
      </c>
      <c r="G129">
        <f>AVERAGE(C129:E129)</f>
        <v>0.029480869913486377</v>
      </c>
      <c r="H129">
        <f>STDEV(C129:E129)</f>
        <v>0.059971507851541386</v>
      </c>
      <c r="I129">
        <f>(B129*B4+C129*C4+D129*D4+E129*E4+F129*F4)/SUM(B4:F4)</f>
        <v>0.05958625263444345</v>
      </c>
    </row>
    <row r="130" spans="1:9" ht="12.75">
      <c r="A130" t="s">
        <v>89</v>
      </c>
      <c r="B130">
        <f>B90*10000/B62</f>
        <v>0.05067083705412857</v>
      </c>
      <c r="C130">
        <f>C90*10000/C62</f>
        <v>-0.046908937745716056</v>
      </c>
      <c r="D130">
        <f>D90*10000/D62</f>
        <v>0.027017230567657098</v>
      </c>
      <c r="E130">
        <f>E90*10000/E62</f>
        <v>0.059973513226066456</v>
      </c>
      <c r="F130">
        <f>F90*10000/F62</f>
        <v>0.18776399372566852</v>
      </c>
      <c r="G130">
        <f>AVERAGE(C130:E130)</f>
        <v>0.013360602016002499</v>
      </c>
      <c r="H130">
        <f>STDEV(C130:E130)</f>
        <v>0.05473428732506046</v>
      </c>
      <c r="I130">
        <f>(B130*B4+C130*C4+D130*D4+E130*E4+F130*F4)/SUM(B4:F4)</f>
        <v>0.04203748125282362</v>
      </c>
    </row>
    <row r="131" spans="1:9" ht="12.75">
      <c r="A131" t="s">
        <v>90</v>
      </c>
      <c r="B131">
        <f>B91*10000/B62</f>
        <v>-0.002981139032561788</v>
      </c>
      <c r="C131">
        <f>C91*10000/C62</f>
        <v>0.013866185864792598</v>
      </c>
      <c r="D131">
        <f>D91*10000/D62</f>
        <v>0.013978472268333523</v>
      </c>
      <c r="E131">
        <f>E91*10000/E62</f>
        <v>-0.024890950156831872</v>
      </c>
      <c r="F131">
        <f>F91*10000/F62</f>
        <v>-0.003908836294120672</v>
      </c>
      <c r="G131">
        <f>AVERAGE(C131:E131)</f>
        <v>0.0009845693254314166</v>
      </c>
      <c r="H131">
        <f>STDEV(C131:E131)</f>
        <v>0.022408927538301454</v>
      </c>
      <c r="I131">
        <f>(B131*B4+C131*C4+D131*D4+E131*E4+F131*F4)/SUM(B4:F4)</f>
        <v>-0.00024301107511321733</v>
      </c>
    </row>
    <row r="132" spans="1:9" ht="12.75">
      <c r="A132" t="s">
        <v>91</v>
      </c>
      <c r="B132">
        <f>B92*10000/B62</f>
        <v>0.0194737954516263</v>
      </c>
      <c r="C132">
        <f>C92*10000/C62</f>
        <v>0.03145039615055986</v>
      </c>
      <c r="D132">
        <f>D92*10000/D62</f>
        <v>-0.01766044478811678</v>
      </c>
      <c r="E132">
        <f>E92*10000/E62</f>
        <v>0.004808670126617891</v>
      </c>
      <c r="F132">
        <f>F92*10000/F62</f>
        <v>-0.03244966886500729</v>
      </c>
      <c r="G132">
        <f>AVERAGE(C132:E132)</f>
        <v>0.006199540496353657</v>
      </c>
      <c r="H132">
        <f>STDEV(C132:E132)</f>
        <v>0.02458494589611814</v>
      </c>
      <c r="I132">
        <f>(B132*B4+C132*C4+D132*D4+E132*E4+F132*F4)/SUM(B4:F4)</f>
        <v>0.0029672493867827377</v>
      </c>
    </row>
    <row r="133" spans="1:9" ht="12.75">
      <c r="A133" t="s">
        <v>92</v>
      </c>
      <c r="B133">
        <f>B93*10000/B62</f>
        <v>0.09386645685448694</v>
      </c>
      <c r="C133">
        <f>C93*10000/C62</f>
        <v>0.10791929205499233</v>
      </c>
      <c r="D133">
        <f>D93*10000/D62</f>
        <v>0.0886779143700825</v>
      </c>
      <c r="E133">
        <f>E93*10000/E62</f>
        <v>0.08712401347517561</v>
      </c>
      <c r="F133">
        <f>F93*10000/F62</f>
        <v>0.06996219954264356</v>
      </c>
      <c r="G133">
        <f>AVERAGE(C133:E133)</f>
        <v>0.09457373996675016</v>
      </c>
      <c r="H133">
        <f>STDEV(C133:E133)</f>
        <v>0.011583672664694298</v>
      </c>
      <c r="I133">
        <f>(B133*B4+C133*C4+D133*D4+E133*E4+F133*F4)/SUM(B4:F4)</f>
        <v>0.09118772011720278</v>
      </c>
    </row>
    <row r="134" spans="1:9" ht="12.75">
      <c r="A134" t="s">
        <v>93</v>
      </c>
      <c r="B134">
        <f>B94*10000/B62</f>
        <v>-0.007180438469376911</v>
      </c>
      <c r="C134">
        <f>C94*10000/C62</f>
        <v>-0.0009241595477351553</v>
      </c>
      <c r="D134">
        <f>D94*10000/D62</f>
        <v>0.002209625312074914</v>
      </c>
      <c r="E134">
        <f>E94*10000/E62</f>
        <v>0.008296879258505757</v>
      </c>
      <c r="F134">
        <f>F94*10000/F62</f>
        <v>-0.02300161992982201</v>
      </c>
      <c r="G134">
        <f>AVERAGE(C134:E134)</f>
        <v>0.003194115007615172</v>
      </c>
      <c r="H134">
        <f>STDEV(C134:E134)</f>
        <v>0.004688688957162643</v>
      </c>
      <c r="I134">
        <f>(B134*B4+C134*C4+D134*D4+E134*E4+F134*F4)/SUM(B4:F4)</f>
        <v>-0.0018051716168790935</v>
      </c>
    </row>
    <row r="135" spans="1:9" ht="12.75">
      <c r="A135" t="s">
        <v>94</v>
      </c>
      <c r="B135">
        <f>B95*10000/B62</f>
        <v>-0.00012740589743515655</v>
      </c>
      <c r="C135">
        <f>C95*10000/C62</f>
        <v>-0.00796188584094377</v>
      </c>
      <c r="D135">
        <f>D95*10000/D62</f>
        <v>-0.0031389296730643737</v>
      </c>
      <c r="E135">
        <f>E95*10000/E62</f>
        <v>-0.004822386799761412</v>
      </c>
      <c r="F135">
        <f>F95*10000/F62</f>
        <v>-0.00019620008110798553</v>
      </c>
      <c r="G135">
        <f>AVERAGE(C135:E135)</f>
        <v>-0.005307734104589852</v>
      </c>
      <c r="H135">
        <f>STDEV(C135:E135)</f>
        <v>0.002447835381321556</v>
      </c>
      <c r="I135">
        <f>(B135*B4+C135*C4+D135*D4+E135*E4+F135*F4)/SUM(B4:F4)</f>
        <v>-0.003875407372059901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2005-09-29T08:06:25Z</cp:lastPrinted>
  <dcterms:created xsi:type="dcterms:W3CDTF">2005-09-29T08:06:25Z</dcterms:created>
  <dcterms:modified xsi:type="dcterms:W3CDTF">2005-09-29T09:15:34Z</dcterms:modified>
  <cp:category/>
  <cp:version/>
  <cp:contentType/>
  <cp:contentStatus/>
</cp:coreProperties>
</file>