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<sst xmlns="http://schemas.openxmlformats.org/spreadsheetml/2006/main" count="204" uniqueCount="98">
  <si>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30/09/2005       07:18:12</t>
  </si>
  <si>
    <t>LISSNER</t>
  </si>
  <si>
    <t>HCMQAP690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</si>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</sst>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997137"/>
        <c:axId val="44974234"/>
      </c:lineChart>
      <c:catAx>
        <c:axId val="49971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74234"/>
        <c:crosses val="autoZero"/>
        <c:auto val="1"/>
        <c:lblOffset val="100"/>
        <c:noMultiLvlLbl val="0"/>
      </c:catAx>
      <c:valAx>
        <c:axId val="4497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713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-0.003758</v>
      </c>
      <c r="D4" s="12">
        <v>-0.003757</v>
      </c>
      <c r="E4" s="12">
        <v>-0.003757</v>
      </c>
      <c r="F4" s="24">
        <v>-0.002086</v>
      </c>
      <c r="G4" s="34">
        <v>-0.01171</v>
      </c>
    </row>
    <row r="5" spans="1:7" ht="12.75" thickBot="1">
      <c r="A5" s="44" t="s">
        <v>13</v>
      </c>
      <c r="B5" s="45">
        <v>4.048134</v>
      </c>
      <c r="C5" s="46">
        <v>1.827254</v>
      </c>
      <c r="D5" s="46">
        <v>0.980055</v>
      </c>
      <c r="E5" s="46">
        <v>-2.231748</v>
      </c>
      <c r="F5" s="47">
        <v>-5.296881</v>
      </c>
      <c r="G5" s="48">
        <v>6.950592</v>
      </c>
    </row>
    <row r="6" spans="1:7" ht="12.75" thickTop="1">
      <c r="A6" s="6" t="s">
        <v>14</v>
      </c>
      <c r="B6" s="39">
        <v>61.25707</v>
      </c>
      <c r="C6" s="40">
        <v>-93.71152</v>
      </c>
      <c r="D6" s="40">
        <v>88.94207</v>
      </c>
      <c r="E6" s="40">
        <v>-36.85767</v>
      </c>
      <c r="F6" s="41">
        <v>8.678696</v>
      </c>
      <c r="G6" s="42">
        <v>-0.004707984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2.376118</v>
      </c>
      <c r="C8" s="13">
        <v>2.082485</v>
      </c>
      <c r="D8" s="13">
        <v>4.780139</v>
      </c>
      <c r="E8" s="13">
        <v>4.028008</v>
      </c>
      <c r="F8" s="25">
        <v>3.232327</v>
      </c>
      <c r="G8" s="35">
        <v>3.395733</v>
      </c>
    </row>
    <row r="9" spans="1:7" ht="12">
      <c r="A9" s="20" t="s">
        <v>17</v>
      </c>
      <c r="B9" s="29">
        <v>-0.2279312</v>
      </c>
      <c r="C9" s="13">
        <v>0.6779372</v>
      </c>
      <c r="D9" s="13">
        <v>0.6467888</v>
      </c>
      <c r="E9" s="13">
        <v>0.5594121</v>
      </c>
      <c r="F9" s="25">
        <v>-0.8939089</v>
      </c>
      <c r="G9" s="35">
        <v>0.301231</v>
      </c>
    </row>
    <row r="10" spans="1:7" ht="12">
      <c r="A10" s="20" t="s">
        <v>18</v>
      </c>
      <c r="B10" s="29">
        <v>0.2914615</v>
      </c>
      <c r="C10" s="13">
        <v>-0.8316106</v>
      </c>
      <c r="D10" s="13">
        <v>-0.9600782</v>
      </c>
      <c r="E10" s="13">
        <v>-0.8390128</v>
      </c>
      <c r="F10" s="25">
        <v>-2.095855</v>
      </c>
      <c r="G10" s="35">
        <v>-0.8708677</v>
      </c>
    </row>
    <row r="11" spans="1:7" ht="12">
      <c r="A11" s="21" t="s">
        <v>19</v>
      </c>
      <c r="B11" s="31">
        <v>2.019102</v>
      </c>
      <c r="C11" s="15">
        <v>1.963014</v>
      </c>
      <c r="D11" s="15">
        <v>2.068603</v>
      </c>
      <c r="E11" s="15">
        <v>1.730089</v>
      </c>
      <c r="F11" s="27">
        <v>13.02592</v>
      </c>
      <c r="G11" s="37">
        <v>3.41826</v>
      </c>
    </row>
    <row r="12" spans="1:7" ht="12">
      <c r="A12" s="20" t="s">
        <v>20</v>
      </c>
      <c r="B12" s="29">
        <v>-0.1284806</v>
      </c>
      <c r="C12" s="13">
        <v>-0.1049502</v>
      </c>
      <c r="D12" s="13">
        <v>-0.01151306</v>
      </c>
      <c r="E12" s="13">
        <v>-0.1183895</v>
      </c>
      <c r="F12" s="25">
        <v>-0.1730578</v>
      </c>
      <c r="G12" s="35">
        <v>-0.0981959</v>
      </c>
    </row>
    <row r="13" spans="1:7" ht="12">
      <c r="A13" s="20" t="s">
        <v>21</v>
      </c>
      <c r="B13" s="29">
        <v>-0.0923542</v>
      </c>
      <c r="C13" s="13">
        <v>0.1140976</v>
      </c>
      <c r="D13" s="13">
        <v>-0.009127142</v>
      </c>
      <c r="E13" s="13">
        <v>-0.1177573</v>
      </c>
      <c r="F13" s="25">
        <v>0.005782516</v>
      </c>
      <c r="G13" s="35">
        <v>-0.01561524</v>
      </c>
    </row>
    <row r="14" spans="1:7" ht="12">
      <c r="A14" s="20" t="s">
        <v>22</v>
      </c>
      <c r="B14" s="29">
        <v>0.03094198</v>
      </c>
      <c r="C14" s="13">
        <v>-0.01978424</v>
      </c>
      <c r="D14" s="13">
        <v>-0.01193518</v>
      </c>
      <c r="E14" s="13">
        <v>-0.06844084</v>
      </c>
      <c r="F14" s="25">
        <v>-0.06309714</v>
      </c>
      <c r="G14" s="35">
        <v>-0.0280607</v>
      </c>
    </row>
    <row r="15" spans="1:7" ht="12">
      <c r="A15" s="21" t="s">
        <v>23</v>
      </c>
      <c r="B15" s="31">
        <v>-0.3912965</v>
      </c>
      <c r="C15" s="15">
        <v>-0.08084899</v>
      </c>
      <c r="D15" s="15">
        <v>-0.06590903</v>
      </c>
      <c r="E15" s="15">
        <v>-0.09737593</v>
      </c>
      <c r="F15" s="27">
        <v>-0.3819878</v>
      </c>
      <c r="G15" s="37">
        <v>-0.1663059</v>
      </c>
    </row>
    <row r="16" spans="1:7" ht="12">
      <c r="A16" s="20" t="s">
        <v>24</v>
      </c>
      <c r="B16" s="29">
        <v>-0.01237866</v>
      </c>
      <c r="C16" s="13">
        <v>0.001144968</v>
      </c>
      <c r="D16" s="13">
        <v>-0.0350255</v>
      </c>
      <c r="E16" s="13">
        <v>-0.00133897</v>
      </c>
      <c r="F16" s="25">
        <v>0.004792551</v>
      </c>
      <c r="G16" s="35">
        <v>-0.00962844</v>
      </c>
    </row>
    <row r="17" spans="1:7" ht="12">
      <c r="A17" s="20" t="s">
        <v>25</v>
      </c>
      <c r="B17" s="29">
        <v>-0.01359178</v>
      </c>
      <c r="C17" s="13">
        <v>-0.01094511</v>
      </c>
      <c r="D17" s="13">
        <v>-0.02841897</v>
      </c>
      <c r="E17" s="13">
        <v>-0.01414136</v>
      </c>
      <c r="F17" s="25">
        <v>-0.005989516</v>
      </c>
      <c r="G17" s="35">
        <v>-0.0156317</v>
      </c>
    </row>
    <row r="18" spans="1:7" ht="12">
      <c r="A18" s="20" t="s">
        <v>26</v>
      </c>
      <c r="B18" s="29">
        <v>0.01212529</v>
      </c>
      <c r="C18" s="13">
        <v>0.05910869</v>
      </c>
      <c r="D18" s="13">
        <v>0.01302368</v>
      </c>
      <c r="E18" s="13">
        <v>0.04187205</v>
      </c>
      <c r="F18" s="25">
        <v>-0.004418587</v>
      </c>
      <c r="G18" s="35">
        <v>0.02861152</v>
      </c>
    </row>
    <row r="19" spans="1:7" ht="12">
      <c r="A19" s="21" t="s">
        <v>27</v>
      </c>
      <c r="B19" s="31">
        <v>-0.2136817</v>
      </c>
      <c r="C19" s="15">
        <v>-0.2120204</v>
      </c>
      <c r="D19" s="15">
        <v>-0.2114417</v>
      </c>
      <c r="E19" s="15">
        <v>-0.2036681</v>
      </c>
      <c r="F19" s="27">
        <v>-0.143218</v>
      </c>
      <c r="G19" s="37">
        <v>-0.2009204</v>
      </c>
    </row>
    <row r="20" spans="1:7" ht="12.75" thickBot="1">
      <c r="A20" s="44" t="s">
        <v>28</v>
      </c>
      <c r="B20" s="45">
        <v>0.003220982</v>
      </c>
      <c r="C20" s="46">
        <v>0.005474644</v>
      </c>
      <c r="D20" s="46">
        <v>0.004549361</v>
      </c>
      <c r="E20" s="46">
        <v>0.009521494</v>
      </c>
      <c r="F20" s="47">
        <v>0.009496897</v>
      </c>
      <c r="G20" s="48">
        <v>0.006436086</v>
      </c>
    </row>
    <row r="21" spans="1:7" ht="12.75" thickTop="1">
      <c r="A21" s="6" t="s">
        <v>29</v>
      </c>
      <c r="B21" s="39">
        <v>-53.96917</v>
      </c>
      <c r="C21" s="40">
        <v>48.66565</v>
      </c>
      <c r="D21" s="40">
        <v>-12.73204</v>
      </c>
      <c r="E21" s="40">
        <v>3.898038</v>
      </c>
      <c r="F21" s="41">
        <v>-13.27864</v>
      </c>
      <c r="G21" s="43">
        <v>0.01005643</v>
      </c>
    </row>
    <row r="22" spans="1:7" ht="12">
      <c r="A22" s="20" t="s">
        <v>30</v>
      </c>
      <c r="B22" s="29">
        <v>80.96445</v>
      </c>
      <c r="C22" s="13">
        <v>36.54524</v>
      </c>
      <c r="D22" s="13">
        <v>19.60113</v>
      </c>
      <c r="E22" s="13">
        <v>-44.63527</v>
      </c>
      <c r="F22" s="25">
        <v>-105.9416</v>
      </c>
      <c r="G22" s="36">
        <v>0</v>
      </c>
    </row>
    <row r="23" spans="1:7" ht="12">
      <c r="A23" s="20" t="s">
        <v>31</v>
      </c>
      <c r="B23" s="29">
        <v>-1.532613</v>
      </c>
      <c r="C23" s="13">
        <v>-2.397362</v>
      </c>
      <c r="D23" s="13">
        <v>-0.8841745</v>
      </c>
      <c r="E23" s="13">
        <v>0.9260137</v>
      </c>
      <c r="F23" s="25">
        <v>5.304844</v>
      </c>
      <c r="G23" s="35">
        <v>-0.07993398</v>
      </c>
    </row>
    <row r="24" spans="1:7" ht="12">
      <c r="A24" s="20" t="s">
        <v>32</v>
      </c>
      <c r="B24" s="49">
        <v>-2.125716</v>
      </c>
      <c r="C24" s="50">
        <v>3.038367</v>
      </c>
      <c r="D24" s="50">
        <v>3.363003</v>
      </c>
      <c r="E24" s="50">
        <v>5.114996</v>
      </c>
      <c r="F24" s="51">
        <v>6.68894</v>
      </c>
      <c r="G24" s="35">
        <v>3.357268</v>
      </c>
    </row>
    <row r="25" spans="1:7" ht="12">
      <c r="A25" s="20" t="s">
        <v>33</v>
      </c>
      <c r="B25" s="29">
        <v>-0.5157683</v>
      </c>
      <c r="C25" s="13">
        <v>-0.8058843</v>
      </c>
      <c r="D25" s="13">
        <v>-0.4447547</v>
      </c>
      <c r="E25" s="13">
        <v>0.5104193</v>
      </c>
      <c r="F25" s="25">
        <v>-1.822823</v>
      </c>
      <c r="G25" s="35">
        <v>-0.4960922</v>
      </c>
    </row>
    <row r="26" spans="1:7" ht="12">
      <c r="A26" s="21" t="s">
        <v>34</v>
      </c>
      <c r="B26" s="31">
        <v>1.122623</v>
      </c>
      <c r="C26" s="15">
        <v>0.7049343</v>
      </c>
      <c r="D26" s="15">
        <v>0.407573</v>
      </c>
      <c r="E26" s="15">
        <v>-0.1065383</v>
      </c>
      <c r="F26" s="27">
        <v>0.5340206</v>
      </c>
      <c r="G26" s="37">
        <v>0.4753472</v>
      </c>
    </row>
    <row r="27" spans="1:7" ht="12">
      <c r="A27" s="20" t="s">
        <v>35</v>
      </c>
      <c r="B27" s="29">
        <v>-0.1617325</v>
      </c>
      <c r="C27" s="13">
        <v>-0.01235422</v>
      </c>
      <c r="D27" s="13">
        <v>0.2302905</v>
      </c>
      <c r="E27" s="13">
        <v>0.04810162</v>
      </c>
      <c r="F27" s="25">
        <v>0.04210907</v>
      </c>
      <c r="G27" s="35">
        <v>0.04626783</v>
      </c>
    </row>
    <row r="28" spans="1:7" ht="12">
      <c r="A28" s="20" t="s">
        <v>36</v>
      </c>
      <c r="B28" s="29">
        <v>-0.2481897</v>
      </c>
      <c r="C28" s="13">
        <v>0.1771106</v>
      </c>
      <c r="D28" s="13">
        <v>0.4523636</v>
      </c>
      <c r="E28" s="13">
        <v>0.5187231</v>
      </c>
      <c r="F28" s="25">
        <v>0.373122</v>
      </c>
      <c r="G28" s="35">
        <v>0.2902429</v>
      </c>
    </row>
    <row r="29" spans="1:7" ht="12">
      <c r="A29" s="20" t="s">
        <v>37</v>
      </c>
      <c r="B29" s="29">
        <v>0.01845974</v>
      </c>
      <c r="C29" s="13">
        <v>-0.08970419</v>
      </c>
      <c r="D29" s="13">
        <v>0.03974427</v>
      </c>
      <c r="E29" s="13">
        <v>0.0132764</v>
      </c>
      <c r="F29" s="25">
        <v>-0.1819776</v>
      </c>
      <c r="G29" s="35">
        <v>-0.03046405</v>
      </c>
    </row>
    <row r="30" spans="1:7" ht="12">
      <c r="A30" s="21" t="s">
        <v>38</v>
      </c>
      <c r="B30" s="31">
        <v>0.1337754</v>
      </c>
      <c r="C30" s="15">
        <v>0.1788341</v>
      </c>
      <c r="D30" s="15">
        <v>0.1921662</v>
      </c>
      <c r="E30" s="15">
        <v>0.1215182</v>
      </c>
      <c r="F30" s="27">
        <v>0.2184828</v>
      </c>
      <c r="G30" s="37">
        <v>0.1670599</v>
      </c>
    </row>
    <row r="31" spans="1:7" ht="12">
      <c r="A31" s="20" t="s">
        <v>39</v>
      </c>
      <c r="B31" s="29">
        <v>-0.02441292</v>
      </c>
      <c r="C31" s="13">
        <v>-0.03496812</v>
      </c>
      <c r="D31" s="13">
        <v>-0.00499588</v>
      </c>
      <c r="E31" s="13">
        <v>-0.04759879</v>
      </c>
      <c r="F31" s="25">
        <v>-0.03009773</v>
      </c>
      <c r="G31" s="35">
        <v>-0.02861765</v>
      </c>
    </row>
    <row r="32" spans="1:7" ht="12">
      <c r="A32" s="20" t="s">
        <v>40</v>
      </c>
      <c r="B32" s="29">
        <v>-0.002467816</v>
      </c>
      <c r="C32" s="13">
        <v>0.03230915</v>
      </c>
      <c r="D32" s="13">
        <v>0.06930397</v>
      </c>
      <c r="E32" s="13">
        <v>0.05101568</v>
      </c>
      <c r="F32" s="25">
        <v>0.01806546</v>
      </c>
      <c r="G32" s="35">
        <v>0.03878484</v>
      </c>
    </row>
    <row r="33" spans="1:7" ht="12">
      <c r="A33" s="20" t="s">
        <v>41</v>
      </c>
      <c r="B33" s="29">
        <v>0.1097426</v>
      </c>
      <c r="C33" s="13">
        <v>0.07359717</v>
      </c>
      <c r="D33" s="13">
        <v>0.09428307</v>
      </c>
      <c r="E33" s="13">
        <v>0.06544522</v>
      </c>
      <c r="F33" s="25">
        <v>0.03958707</v>
      </c>
      <c r="G33" s="35">
        <v>0.07728897</v>
      </c>
    </row>
    <row r="34" spans="1:7" ht="12">
      <c r="A34" s="21" t="s">
        <v>42</v>
      </c>
      <c r="B34" s="31">
        <v>-0.006225125</v>
      </c>
      <c r="C34" s="15">
        <v>0.01017248</v>
      </c>
      <c r="D34" s="15">
        <v>0.01043607</v>
      </c>
      <c r="E34" s="15">
        <v>0.01461525</v>
      </c>
      <c r="F34" s="27">
        <v>-0.02723051</v>
      </c>
      <c r="G34" s="37">
        <v>0.003983844</v>
      </c>
    </row>
    <row r="35" spans="1:7" ht="12.75" thickBot="1">
      <c r="A35" s="22" t="s">
        <v>43</v>
      </c>
      <c r="B35" s="32">
        <v>-0.003495466</v>
      </c>
      <c r="C35" s="16">
        <v>-0.006908084</v>
      </c>
      <c r="D35" s="16">
        <v>-0.006863122</v>
      </c>
      <c r="E35" s="16">
        <v>-0.004376474</v>
      </c>
      <c r="F35" s="28">
        <v>-2.974328E-06</v>
      </c>
      <c r="G35" s="38">
        <v>-0.004873998</v>
      </c>
    </row>
    <row r="36" spans="1:7" ht="12">
      <c r="A36" s="4" t="s">
        <v>44</v>
      </c>
      <c r="B36" s="3">
        <v>21.22803</v>
      </c>
      <c r="C36" s="3">
        <v>21.21887</v>
      </c>
      <c r="D36" s="3">
        <v>21.22192</v>
      </c>
      <c r="E36" s="3">
        <v>21.21887</v>
      </c>
      <c r="F36" s="3">
        <v>21.22192</v>
      </c>
      <c r="G36" s="3"/>
    </row>
    <row r="37" spans="1:6" ht="12">
      <c r="A37" s="4" t="s">
        <v>45</v>
      </c>
      <c r="B37" s="2">
        <v>-0.2217611</v>
      </c>
      <c r="C37" s="2">
        <v>-0.1795451</v>
      </c>
      <c r="D37" s="2">
        <v>-0.151062</v>
      </c>
      <c r="E37" s="2">
        <v>-0.1210531</v>
      </c>
      <c r="F37" s="2">
        <v>-0.1057943</v>
      </c>
    </row>
    <row r="38" spans="1:7" ht="12">
      <c r="A38" s="4" t="s">
        <v>53</v>
      </c>
      <c r="B38" s="2">
        <v>-0.0001033874</v>
      </c>
      <c r="C38" s="2">
        <v>0.0001590051</v>
      </c>
      <c r="D38" s="2">
        <v>-0.0001511585</v>
      </c>
      <c r="E38" s="2">
        <v>6.268636E-05</v>
      </c>
      <c r="F38" s="2">
        <v>-1.499125E-05</v>
      </c>
      <c r="G38" s="2">
        <v>0.0002072336</v>
      </c>
    </row>
    <row r="39" spans="1:7" ht="12.75" thickBot="1">
      <c r="A39" s="4" t="s">
        <v>54</v>
      </c>
      <c r="B39" s="2">
        <v>9.258467E-05</v>
      </c>
      <c r="C39" s="2">
        <v>-8.331269E-05</v>
      </c>
      <c r="D39" s="2">
        <v>2.194076E-05</v>
      </c>
      <c r="E39" s="2">
        <v>0</v>
      </c>
      <c r="F39" s="2">
        <v>2.241487E-05</v>
      </c>
      <c r="G39" s="2">
        <v>0.0007297208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3.116547</v>
      </c>
      <c r="F40" s="17" t="s">
        <v>48</v>
      </c>
      <c r="G40" s="8">
        <v>55.074598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0.003758</v>
      </c>
      <c r="D4">
        <v>0.003757</v>
      </c>
      <c r="E4">
        <v>0.003757</v>
      </c>
      <c r="F4">
        <v>0.002086</v>
      </c>
      <c r="G4">
        <v>0.01171</v>
      </c>
    </row>
    <row r="5" spans="1:7" ht="12.75">
      <c r="A5" t="s">
        <v>13</v>
      </c>
      <c r="B5">
        <v>4.048134</v>
      </c>
      <c r="C5">
        <v>1.827254</v>
      </c>
      <c r="D5">
        <v>0.980055</v>
      </c>
      <c r="E5">
        <v>-2.231748</v>
      </c>
      <c r="F5">
        <v>-5.296881</v>
      </c>
      <c r="G5">
        <v>6.950592</v>
      </c>
    </row>
    <row r="6" spans="1:7" ht="12.75">
      <c r="A6" t="s">
        <v>14</v>
      </c>
      <c r="B6" s="52">
        <v>61.25707</v>
      </c>
      <c r="C6" s="52">
        <v>-93.71152</v>
      </c>
      <c r="D6" s="52">
        <v>88.94207</v>
      </c>
      <c r="E6" s="52">
        <v>-36.85767</v>
      </c>
      <c r="F6" s="52">
        <v>8.678696</v>
      </c>
      <c r="G6" s="52">
        <v>-0.004707984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2.376118</v>
      </c>
      <c r="C8" s="52">
        <v>2.082485</v>
      </c>
      <c r="D8" s="52">
        <v>4.780139</v>
      </c>
      <c r="E8" s="52">
        <v>4.028008</v>
      </c>
      <c r="F8" s="52">
        <v>3.232327</v>
      </c>
      <c r="G8" s="52">
        <v>3.395733</v>
      </c>
    </row>
    <row r="9" spans="1:7" ht="12.75">
      <c r="A9" t="s">
        <v>17</v>
      </c>
      <c r="B9" s="52">
        <v>-0.2279312</v>
      </c>
      <c r="C9" s="52">
        <v>0.6779372</v>
      </c>
      <c r="D9" s="52">
        <v>0.6467888</v>
      </c>
      <c r="E9" s="52">
        <v>0.5594121</v>
      </c>
      <c r="F9" s="52">
        <v>-0.8939089</v>
      </c>
      <c r="G9" s="52">
        <v>0.301231</v>
      </c>
    </row>
    <row r="10" spans="1:7" ht="12.75">
      <c r="A10" t="s">
        <v>18</v>
      </c>
      <c r="B10" s="52">
        <v>0.2914615</v>
      </c>
      <c r="C10" s="52">
        <v>-0.8316106</v>
      </c>
      <c r="D10" s="52">
        <v>-0.9600782</v>
      </c>
      <c r="E10" s="52">
        <v>-0.8390128</v>
      </c>
      <c r="F10" s="52">
        <v>-2.095855</v>
      </c>
      <c r="G10" s="52">
        <v>-0.8708677</v>
      </c>
    </row>
    <row r="11" spans="1:7" ht="12.75">
      <c r="A11" t="s">
        <v>19</v>
      </c>
      <c r="B11" s="52">
        <v>2.019102</v>
      </c>
      <c r="C11" s="52">
        <v>1.963014</v>
      </c>
      <c r="D11" s="52">
        <v>2.068603</v>
      </c>
      <c r="E11" s="52">
        <v>1.730089</v>
      </c>
      <c r="F11" s="52">
        <v>13.02592</v>
      </c>
      <c r="G11" s="52">
        <v>3.41826</v>
      </c>
    </row>
    <row r="12" spans="1:7" ht="12.75">
      <c r="A12" t="s">
        <v>20</v>
      </c>
      <c r="B12" s="52">
        <v>-0.1284806</v>
      </c>
      <c r="C12" s="52">
        <v>-0.1049502</v>
      </c>
      <c r="D12" s="52">
        <v>-0.01151306</v>
      </c>
      <c r="E12" s="52">
        <v>-0.1183895</v>
      </c>
      <c r="F12" s="52">
        <v>-0.1730578</v>
      </c>
      <c r="G12" s="52">
        <v>-0.0981959</v>
      </c>
    </row>
    <row r="13" spans="1:7" ht="12.75">
      <c r="A13" t="s">
        <v>21</v>
      </c>
      <c r="B13" s="52">
        <v>-0.0923542</v>
      </c>
      <c r="C13" s="52">
        <v>0.1140976</v>
      </c>
      <c r="D13" s="52">
        <v>-0.009127142</v>
      </c>
      <c r="E13" s="52">
        <v>-0.1177573</v>
      </c>
      <c r="F13" s="52">
        <v>0.005782516</v>
      </c>
      <c r="G13" s="52">
        <v>-0.01561524</v>
      </c>
    </row>
    <row r="14" spans="1:7" ht="12.75">
      <c r="A14" t="s">
        <v>22</v>
      </c>
      <c r="B14" s="52">
        <v>0.03094198</v>
      </c>
      <c r="C14" s="52">
        <v>-0.01978424</v>
      </c>
      <c r="D14" s="52">
        <v>-0.01193518</v>
      </c>
      <c r="E14" s="52">
        <v>-0.06844084</v>
      </c>
      <c r="F14" s="52">
        <v>-0.06309714</v>
      </c>
      <c r="G14" s="52">
        <v>-0.0280607</v>
      </c>
    </row>
    <row r="15" spans="1:7" ht="12.75">
      <c r="A15" t="s">
        <v>23</v>
      </c>
      <c r="B15" s="52">
        <v>-0.3912965</v>
      </c>
      <c r="C15" s="52">
        <v>-0.08084899</v>
      </c>
      <c r="D15" s="52">
        <v>-0.06590903</v>
      </c>
      <c r="E15" s="52">
        <v>-0.09737593</v>
      </c>
      <c r="F15" s="52">
        <v>-0.3819878</v>
      </c>
      <c r="G15" s="52">
        <v>-0.1663059</v>
      </c>
    </row>
    <row r="16" spans="1:7" ht="12.75">
      <c r="A16" t="s">
        <v>24</v>
      </c>
      <c r="B16" s="52">
        <v>-0.01237866</v>
      </c>
      <c r="C16" s="52">
        <v>0.001144968</v>
      </c>
      <c r="D16" s="52">
        <v>-0.0350255</v>
      </c>
      <c r="E16" s="52">
        <v>-0.00133897</v>
      </c>
      <c r="F16" s="52">
        <v>0.004792551</v>
      </c>
      <c r="G16" s="52">
        <v>-0.00962844</v>
      </c>
    </row>
    <row r="17" spans="1:7" ht="12.75">
      <c r="A17" t="s">
        <v>25</v>
      </c>
      <c r="B17" s="52">
        <v>-0.01359178</v>
      </c>
      <c r="C17" s="52">
        <v>-0.01094511</v>
      </c>
      <c r="D17" s="52">
        <v>-0.02841897</v>
      </c>
      <c r="E17" s="52">
        <v>-0.01414136</v>
      </c>
      <c r="F17" s="52">
        <v>-0.005989516</v>
      </c>
      <c r="G17" s="52">
        <v>-0.0156317</v>
      </c>
    </row>
    <row r="18" spans="1:7" ht="12.75">
      <c r="A18" t="s">
        <v>26</v>
      </c>
      <c r="B18" s="52">
        <v>0.01212529</v>
      </c>
      <c r="C18" s="52">
        <v>0.05910869</v>
      </c>
      <c r="D18" s="52">
        <v>0.01302368</v>
      </c>
      <c r="E18" s="52">
        <v>0.04187205</v>
      </c>
      <c r="F18" s="52">
        <v>-0.004418587</v>
      </c>
      <c r="G18" s="52">
        <v>0.02861152</v>
      </c>
    </row>
    <row r="19" spans="1:7" ht="12.75">
      <c r="A19" t="s">
        <v>27</v>
      </c>
      <c r="B19" s="52">
        <v>-0.2136817</v>
      </c>
      <c r="C19" s="52">
        <v>-0.2120204</v>
      </c>
      <c r="D19" s="52">
        <v>-0.2114417</v>
      </c>
      <c r="E19" s="52">
        <v>-0.2036681</v>
      </c>
      <c r="F19" s="52">
        <v>-0.143218</v>
      </c>
      <c r="G19" s="52">
        <v>-0.2009204</v>
      </c>
    </row>
    <row r="20" spans="1:7" ht="12.75">
      <c r="A20" t="s">
        <v>28</v>
      </c>
      <c r="B20" s="52">
        <v>0.003220982</v>
      </c>
      <c r="C20" s="52">
        <v>0.005474644</v>
      </c>
      <c r="D20" s="52">
        <v>0.004549361</v>
      </c>
      <c r="E20" s="52">
        <v>0.009521494</v>
      </c>
      <c r="F20" s="52">
        <v>0.009496897</v>
      </c>
      <c r="G20" s="52">
        <v>0.006436086</v>
      </c>
    </row>
    <row r="21" spans="1:7" ht="12.75">
      <c r="A21" t="s">
        <v>29</v>
      </c>
      <c r="B21" s="52">
        <v>-53.96917</v>
      </c>
      <c r="C21" s="52">
        <v>48.66565</v>
      </c>
      <c r="D21" s="52">
        <v>-12.73204</v>
      </c>
      <c r="E21" s="52">
        <v>3.898038</v>
      </c>
      <c r="F21" s="52">
        <v>-13.27864</v>
      </c>
      <c r="G21" s="52">
        <v>0.01005643</v>
      </c>
    </row>
    <row r="22" spans="1:7" ht="12.75">
      <c r="A22" t="s">
        <v>30</v>
      </c>
      <c r="B22" s="52">
        <v>80.96445</v>
      </c>
      <c r="C22" s="52">
        <v>36.54524</v>
      </c>
      <c r="D22" s="52">
        <v>19.60113</v>
      </c>
      <c r="E22" s="52">
        <v>-44.63527</v>
      </c>
      <c r="F22" s="52">
        <v>-105.9416</v>
      </c>
      <c r="G22" s="52">
        <v>0</v>
      </c>
    </row>
    <row r="23" spans="1:7" ht="12.75">
      <c r="A23" t="s">
        <v>31</v>
      </c>
      <c r="B23" s="52">
        <v>-1.532613</v>
      </c>
      <c r="C23" s="52">
        <v>-2.397362</v>
      </c>
      <c r="D23" s="52">
        <v>-0.8841745</v>
      </c>
      <c r="E23" s="52">
        <v>0.9260137</v>
      </c>
      <c r="F23" s="52">
        <v>5.304844</v>
      </c>
      <c r="G23" s="52">
        <v>-0.07993398</v>
      </c>
    </row>
    <row r="24" spans="1:7" ht="12.75">
      <c r="A24" t="s">
        <v>32</v>
      </c>
      <c r="B24" s="52">
        <v>-2.125716</v>
      </c>
      <c r="C24" s="52">
        <v>3.038367</v>
      </c>
      <c r="D24" s="52">
        <v>3.363003</v>
      </c>
      <c r="E24" s="52">
        <v>5.114996</v>
      </c>
      <c r="F24" s="52">
        <v>6.68894</v>
      </c>
      <c r="G24" s="52">
        <v>3.357268</v>
      </c>
    </row>
    <row r="25" spans="1:7" ht="12.75">
      <c r="A25" t="s">
        <v>33</v>
      </c>
      <c r="B25" s="52">
        <v>-0.5157683</v>
      </c>
      <c r="C25" s="52">
        <v>-0.8058843</v>
      </c>
      <c r="D25" s="52">
        <v>-0.4447547</v>
      </c>
      <c r="E25" s="52">
        <v>0.5104193</v>
      </c>
      <c r="F25" s="52">
        <v>-1.822823</v>
      </c>
      <c r="G25" s="52">
        <v>-0.4960922</v>
      </c>
    </row>
    <row r="26" spans="1:7" ht="12.75">
      <c r="A26" t="s">
        <v>34</v>
      </c>
      <c r="B26" s="52">
        <v>1.122623</v>
      </c>
      <c r="C26" s="52">
        <v>0.7049343</v>
      </c>
      <c r="D26" s="52">
        <v>0.407573</v>
      </c>
      <c r="E26" s="52">
        <v>-0.1065383</v>
      </c>
      <c r="F26" s="52">
        <v>0.5340206</v>
      </c>
      <c r="G26" s="52">
        <v>0.4753472</v>
      </c>
    </row>
    <row r="27" spans="1:7" ht="12.75">
      <c r="A27" t="s">
        <v>35</v>
      </c>
      <c r="B27" s="52">
        <v>-0.1617325</v>
      </c>
      <c r="C27" s="52">
        <v>-0.01235422</v>
      </c>
      <c r="D27" s="52">
        <v>0.2302905</v>
      </c>
      <c r="E27" s="52">
        <v>0.04810162</v>
      </c>
      <c r="F27" s="52">
        <v>0.04210907</v>
      </c>
      <c r="G27" s="52">
        <v>0.04626783</v>
      </c>
    </row>
    <row r="28" spans="1:7" ht="12.75">
      <c r="A28" t="s">
        <v>36</v>
      </c>
      <c r="B28" s="52">
        <v>-0.2481897</v>
      </c>
      <c r="C28" s="52">
        <v>0.1771106</v>
      </c>
      <c r="D28" s="52">
        <v>0.4523636</v>
      </c>
      <c r="E28" s="52">
        <v>0.5187231</v>
      </c>
      <c r="F28" s="52">
        <v>0.373122</v>
      </c>
      <c r="G28" s="52">
        <v>0.2902429</v>
      </c>
    </row>
    <row r="29" spans="1:7" ht="12.75">
      <c r="A29" t="s">
        <v>37</v>
      </c>
      <c r="B29" s="52">
        <v>0.01845974</v>
      </c>
      <c r="C29" s="52">
        <v>-0.08970419</v>
      </c>
      <c r="D29" s="52">
        <v>0.03974427</v>
      </c>
      <c r="E29" s="52">
        <v>0.0132764</v>
      </c>
      <c r="F29" s="52">
        <v>-0.1819776</v>
      </c>
      <c r="G29" s="52">
        <v>-0.03046405</v>
      </c>
    </row>
    <row r="30" spans="1:7" ht="12.75">
      <c r="A30" t="s">
        <v>38</v>
      </c>
      <c r="B30" s="52">
        <v>0.1337754</v>
      </c>
      <c r="C30" s="52">
        <v>0.1788341</v>
      </c>
      <c r="D30" s="52">
        <v>0.1921662</v>
      </c>
      <c r="E30" s="52">
        <v>0.1215182</v>
      </c>
      <c r="F30" s="52">
        <v>0.2184828</v>
      </c>
      <c r="G30" s="52">
        <v>0.1670599</v>
      </c>
    </row>
    <row r="31" spans="1:7" ht="12.75">
      <c r="A31" t="s">
        <v>39</v>
      </c>
      <c r="B31" s="52">
        <v>-0.02441292</v>
      </c>
      <c r="C31" s="52">
        <v>-0.03496812</v>
      </c>
      <c r="D31" s="52">
        <v>-0.00499588</v>
      </c>
      <c r="E31" s="52">
        <v>-0.04759879</v>
      </c>
      <c r="F31" s="52">
        <v>-0.03009773</v>
      </c>
      <c r="G31" s="52">
        <v>-0.02861765</v>
      </c>
    </row>
    <row r="32" spans="1:7" ht="12.75">
      <c r="A32" t="s">
        <v>40</v>
      </c>
      <c r="B32" s="52">
        <v>-0.002467816</v>
      </c>
      <c r="C32" s="52">
        <v>0.03230915</v>
      </c>
      <c r="D32" s="52">
        <v>0.06930397</v>
      </c>
      <c r="E32" s="52">
        <v>0.05101568</v>
      </c>
      <c r="F32" s="52">
        <v>0.01806546</v>
      </c>
      <c r="G32" s="52">
        <v>0.03878484</v>
      </c>
    </row>
    <row r="33" spans="1:7" ht="12.75">
      <c r="A33" t="s">
        <v>41</v>
      </c>
      <c r="B33" s="52">
        <v>0.1097426</v>
      </c>
      <c r="C33" s="52">
        <v>0.07359717</v>
      </c>
      <c r="D33" s="52">
        <v>0.09428307</v>
      </c>
      <c r="E33" s="52">
        <v>0.06544522</v>
      </c>
      <c r="F33" s="52">
        <v>0.03958707</v>
      </c>
      <c r="G33" s="52">
        <v>0.07728897</v>
      </c>
    </row>
    <row r="34" spans="1:7" ht="12.75">
      <c r="A34" t="s">
        <v>42</v>
      </c>
      <c r="B34" s="52">
        <v>-0.006225125</v>
      </c>
      <c r="C34" s="52">
        <v>0.01017248</v>
      </c>
      <c r="D34" s="52">
        <v>0.01043607</v>
      </c>
      <c r="E34" s="52">
        <v>0.01461525</v>
      </c>
      <c r="F34" s="52">
        <v>-0.02723051</v>
      </c>
      <c r="G34" s="52">
        <v>0.003983844</v>
      </c>
    </row>
    <row r="35" spans="1:7" ht="12.75">
      <c r="A35" t="s">
        <v>43</v>
      </c>
      <c r="B35" s="52">
        <v>-0.003495466</v>
      </c>
      <c r="C35" s="52">
        <v>-0.006908084</v>
      </c>
      <c r="D35" s="52">
        <v>-0.006863122</v>
      </c>
      <c r="E35" s="52">
        <v>-0.004376474</v>
      </c>
      <c r="F35" s="52">
        <v>-2.974328E-06</v>
      </c>
      <c r="G35" s="52">
        <v>-0.004873998</v>
      </c>
    </row>
    <row r="36" spans="1:6" ht="12.75">
      <c r="A36" t="s">
        <v>44</v>
      </c>
      <c r="B36" s="52">
        <v>21.22803</v>
      </c>
      <c r="C36" s="52">
        <v>21.21887</v>
      </c>
      <c r="D36" s="52">
        <v>21.22192</v>
      </c>
      <c r="E36" s="52">
        <v>21.21887</v>
      </c>
      <c r="F36" s="52">
        <v>21.22192</v>
      </c>
    </row>
    <row r="37" spans="1:6" ht="12.75">
      <c r="A37" t="s">
        <v>45</v>
      </c>
      <c r="B37" s="52">
        <v>-0.2217611</v>
      </c>
      <c r="C37" s="52">
        <v>-0.1795451</v>
      </c>
      <c r="D37" s="52">
        <v>-0.151062</v>
      </c>
      <c r="E37" s="52">
        <v>-0.1210531</v>
      </c>
      <c r="F37" s="52">
        <v>-0.1057943</v>
      </c>
    </row>
    <row r="38" spans="1:7" ht="12.75">
      <c r="A38" t="s">
        <v>55</v>
      </c>
      <c r="B38" s="52">
        <v>-0.0001033874</v>
      </c>
      <c r="C38" s="52">
        <v>0.0001590051</v>
      </c>
      <c r="D38" s="52">
        <v>-0.0001511585</v>
      </c>
      <c r="E38" s="52">
        <v>6.268636E-05</v>
      </c>
      <c r="F38" s="52">
        <v>-1.499125E-05</v>
      </c>
      <c r="G38" s="52">
        <v>0.0002072336</v>
      </c>
    </row>
    <row r="39" spans="1:7" ht="12.75">
      <c r="A39" t="s">
        <v>56</v>
      </c>
      <c r="B39" s="52">
        <v>9.258467E-05</v>
      </c>
      <c r="C39" s="52">
        <v>-8.331269E-05</v>
      </c>
      <c r="D39" s="52">
        <v>2.194076E-05</v>
      </c>
      <c r="E39" s="52">
        <v>0</v>
      </c>
      <c r="F39" s="52">
        <v>2.241487E-05</v>
      </c>
      <c r="G39" s="52">
        <v>0.0007297208</v>
      </c>
    </row>
    <row r="40" spans="2:7" ht="12.75">
      <c r="B40" t="s">
        <v>46</v>
      </c>
      <c r="C40">
        <v>-0.003757</v>
      </c>
      <c r="D40" t="s">
        <v>47</v>
      </c>
      <c r="E40">
        <v>3.116547</v>
      </c>
      <c r="F40" t="s">
        <v>48</v>
      </c>
      <c r="G40">
        <v>55.074598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-0.00010338741239652939</v>
      </c>
      <c r="C50">
        <f>-0.017/(C7*C7+C22*C22)*(C21*C22+C6*C7)</f>
        <v>0.00015900511576388417</v>
      </c>
      <c r="D50">
        <f>-0.017/(D7*D7+D22*D22)*(D21*D22+D6*D7)</f>
        <v>-0.00015115851263939386</v>
      </c>
      <c r="E50">
        <f>-0.017/(E7*E7+E22*E22)*(E21*E22+E6*E7)</f>
        <v>6.268636839125095E-05</v>
      </c>
      <c r="F50">
        <f>-0.017/(F7*F7+F22*F22)*(F21*F22+F6*F7)</f>
        <v>-1.4991249901148573E-05</v>
      </c>
      <c r="G50">
        <f>(B50*B$4+C50*C$4+D50*D$4+E50*E$4+F50*F$4)/SUM(B$4:F$4)</f>
        <v>3.4213386336279783E-08</v>
      </c>
    </row>
    <row r="51" spans="1:7" ht="12.75">
      <c r="A51" t="s">
        <v>59</v>
      </c>
      <c r="B51">
        <f>-0.017/(B7*B7+B22*B22)*(B21*B7-B6*B22)</f>
        <v>9.25846594981608E-05</v>
      </c>
      <c r="C51">
        <f>-0.017/(C7*C7+C22*C22)*(C21*C7-C6*C22)</f>
        <v>-8.33126930116819E-05</v>
      </c>
      <c r="D51">
        <f>-0.017/(D7*D7+D22*D22)*(D21*D7-D6*D22)</f>
        <v>2.194075576568514E-05</v>
      </c>
      <c r="E51">
        <f>-0.017/(E7*E7+E22*E22)*(E21*E7-E6*E22)</f>
        <v>-6.346862302153706E-06</v>
      </c>
      <c r="F51">
        <f>-0.017/(F7*F7+F22*F22)*(F21*F7-F6*F22)</f>
        <v>2.2414868299947252E-05</v>
      </c>
      <c r="G51">
        <f>(B51*B$4+C51*C$4+D51*D$4+E51*E$4+F51*F$4)/SUM(B$4:F$4)</f>
        <v>7.801147394338222E-08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9999.98779244249</v>
      </c>
      <c r="C62">
        <f>C7+(2/0.017)*(C8*C50-C23*C51)</f>
        <v>10000.015458245194</v>
      </c>
      <c r="D62">
        <f>D7+(2/0.017)*(D8*D50-D23*D51)</f>
        <v>9999.917275382977</v>
      </c>
      <c r="E62">
        <f>E7+(2/0.017)*(E8*E50-E23*E51)</f>
        <v>10000.030397467624</v>
      </c>
      <c r="F62">
        <f>F7+(2/0.017)*(F8*F50-F23*F51)</f>
        <v>9999.980310117478</v>
      </c>
    </row>
    <row r="63" spans="1:6" ht="12.75">
      <c r="A63" t="s">
        <v>67</v>
      </c>
      <c r="B63">
        <f>B8+(3/0.017)*(B9*B50-B24*B51)</f>
        <v>2.415007513356864</v>
      </c>
      <c r="C63">
        <f>C8+(3/0.017)*(C9*C50-C24*C51)</f>
        <v>2.1461785329578476</v>
      </c>
      <c r="D63">
        <f>D8+(3/0.017)*(D9*D50-D24*D51)</f>
        <v>4.749864683447868</v>
      </c>
      <c r="E63">
        <f>E8+(3/0.017)*(E9*E50-E24*E51)</f>
        <v>4.03992535675374</v>
      </c>
      <c r="F63">
        <f>F8+(3/0.017)*(F9*F50-F24*F51)</f>
        <v>3.2082333122133844</v>
      </c>
    </row>
    <row r="64" spans="1:6" ht="12.75">
      <c r="A64" t="s">
        <v>68</v>
      </c>
      <c r="B64">
        <f>B9+(4/0.017)*(B10*B50-B25*B51)</f>
        <v>-0.22378560420300372</v>
      </c>
      <c r="C64">
        <f>C9+(4/0.017)*(C10*C50-C25*C51)</f>
        <v>0.63102643976181</v>
      </c>
      <c r="D64">
        <f>D9+(4/0.017)*(D10*D50-D25*D51)</f>
        <v>0.6832316816418464</v>
      </c>
      <c r="E64">
        <f>E9+(4/0.017)*(E10*E50-E25*E51)</f>
        <v>0.5477991342465145</v>
      </c>
      <c r="F64">
        <f>F9+(4/0.017)*(F10*F50-F25*F51)</f>
        <v>-0.8769023532845444</v>
      </c>
    </row>
    <row r="65" spans="1:6" ht="12.75">
      <c r="A65" t="s">
        <v>69</v>
      </c>
      <c r="B65">
        <f>B10+(5/0.017)*(B11*B50-B26*B51)</f>
        <v>0.19949461783986439</v>
      </c>
      <c r="C65">
        <f>C10+(5/0.017)*(C11*C50-C26*C51)</f>
        <v>-0.7225343519866382</v>
      </c>
      <c r="D65">
        <f>D10+(5/0.017)*(D11*D50-D26*D51)</f>
        <v>-1.0546750859914928</v>
      </c>
      <c r="E65">
        <f>E10+(5/0.017)*(E11*E50-E26*E51)</f>
        <v>-0.8073137375048102</v>
      </c>
      <c r="F65">
        <f>F10+(5/0.017)*(F11*F50-F26*F51)</f>
        <v>-2.1568093598031846</v>
      </c>
    </row>
    <row r="66" spans="1:6" ht="12.75">
      <c r="A66" t="s">
        <v>70</v>
      </c>
      <c r="B66">
        <f>B11+(6/0.017)*(B12*B50-B27*B51)</f>
        <v>2.0290751383127437</v>
      </c>
      <c r="C66">
        <f>C11+(6/0.017)*(C12*C50-C27*C51)</f>
        <v>1.95676098280987</v>
      </c>
      <c r="D66">
        <f>D11+(6/0.017)*(D12*D50-D27*D51)</f>
        <v>2.067433899791719</v>
      </c>
      <c r="E66">
        <f>E11+(6/0.017)*(E12*E50-E27*E51)</f>
        <v>1.727577430546351</v>
      </c>
      <c r="F66">
        <f>F11+(6/0.017)*(F12*F50-F27*F51)</f>
        <v>13.026502523577244</v>
      </c>
    </row>
    <row r="67" spans="1:6" ht="12.75">
      <c r="A67" t="s">
        <v>71</v>
      </c>
      <c r="B67">
        <f>B12+(7/0.017)*(B13*B50-B28*B51)</f>
        <v>-0.11508720327106967</v>
      </c>
      <c r="C67">
        <f>C12+(7/0.017)*(C13*C50-C28*C51)</f>
        <v>-0.09140410341158393</v>
      </c>
      <c r="D67">
        <f>D12+(7/0.017)*(D13*D50-D28*D51)</f>
        <v>-0.015031817552271929</v>
      </c>
      <c r="E67">
        <f>E12+(7/0.017)*(E13*E50-E28*E51)</f>
        <v>-0.120073417282317</v>
      </c>
      <c r="F67">
        <f>F12+(7/0.017)*(F13*F50-F28*F51)</f>
        <v>-0.17653728078974026</v>
      </c>
    </row>
    <row r="68" spans="1:6" ht="12.75">
      <c r="A68" t="s">
        <v>72</v>
      </c>
      <c r="B68">
        <f>B13+(8/0.017)*(B14*B50-B29*B51)</f>
        <v>-0.09466389411244694</v>
      </c>
      <c r="C68">
        <f>C13+(8/0.017)*(C14*C50-C29*C51)</f>
        <v>0.10910028564007902</v>
      </c>
      <c r="D68">
        <f>D13+(8/0.017)*(D14*D50-D29*D51)</f>
        <v>-0.00868851388906918</v>
      </c>
      <c r="E68">
        <f>E13+(8/0.017)*(E14*E50-E29*E51)</f>
        <v>-0.11973661493015451</v>
      </c>
      <c r="F68">
        <f>F13+(8/0.017)*(F14*F50-F29*F51)</f>
        <v>0.008147179026507407</v>
      </c>
    </row>
    <row r="69" spans="1:6" ht="12.75">
      <c r="A69" t="s">
        <v>73</v>
      </c>
      <c r="B69">
        <f>B14+(9/0.017)*(B15*B50-B30*B51)</f>
        <v>0.04580234734172322</v>
      </c>
      <c r="C69">
        <f>C14+(9/0.017)*(C15*C50-C30*C51)</f>
        <v>-0.018702256051129663</v>
      </c>
      <c r="D69">
        <f>D14+(9/0.017)*(D15*D50-D30*D51)</f>
        <v>-0.008892947438048915</v>
      </c>
      <c r="E69">
        <f>E14+(9/0.017)*(E15*E50-E30*E51)</f>
        <v>-0.0712641316023727</v>
      </c>
      <c r="F69">
        <f>F14+(9/0.017)*(F15*F50-F30*F51)</f>
        <v>-0.06265814573937198</v>
      </c>
    </row>
    <row r="70" spans="1:6" ht="12.75">
      <c r="A70" t="s">
        <v>74</v>
      </c>
      <c r="B70">
        <f>B15+(10/0.017)*(B16*B50-B31*B51)</f>
        <v>-0.3892141120518281</v>
      </c>
      <c r="C70">
        <f>C15+(10/0.017)*(C16*C50-C31*C51)</f>
        <v>-0.08245559733962923</v>
      </c>
      <c r="D70">
        <f>D15+(10/0.017)*(D16*D50-D31*D51)</f>
        <v>-0.06273019713684366</v>
      </c>
      <c r="E70">
        <f>E15+(10/0.017)*(E16*E50-E31*E51)</f>
        <v>-0.0976030112544494</v>
      </c>
      <c r="F70">
        <f>F15+(10/0.017)*(F16*F50-F31*F51)</f>
        <v>-0.38163321745625156</v>
      </c>
    </row>
    <row r="71" spans="1:6" ht="12.75">
      <c r="A71" t="s">
        <v>75</v>
      </c>
      <c r="B71">
        <f>B16+(11/0.017)*(B17*B50-B32*B51)</f>
        <v>-0.011321559438270755</v>
      </c>
      <c r="C71">
        <f>C16+(11/0.017)*(C17*C50-C32*C51)</f>
        <v>0.0017606016435893703</v>
      </c>
      <c r="D71">
        <f>D16+(11/0.017)*(D17*D50-D32*D51)</f>
        <v>-0.033229790275153354</v>
      </c>
      <c r="E71">
        <f>E16+(11/0.017)*(E17*E50-E32*E51)</f>
        <v>-0.0017030577099604826</v>
      </c>
      <c r="F71">
        <f>F16+(11/0.017)*(F17*F50-F32*F51)</f>
        <v>0.004588633921712623</v>
      </c>
    </row>
    <row r="72" spans="1:6" ht="12.75">
      <c r="A72" t="s">
        <v>76</v>
      </c>
      <c r="B72">
        <f>B17+(12/0.017)*(B18*B50-B33*B51)</f>
        <v>-0.021648780196070853</v>
      </c>
      <c r="C72">
        <f>C17+(12/0.017)*(C18*C50-C33*C51)</f>
        <v>1.735766600478167E-05</v>
      </c>
      <c r="D72">
        <f>D17+(12/0.017)*(D18*D50-D33*D51)</f>
        <v>-0.031268816053835594</v>
      </c>
      <c r="E72">
        <f>E17+(12/0.017)*(E18*E50-E33*E51)</f>
        <v>-0.011995351610867505</v>
      </c>
      <c r="F72">
        <f>F17+(12/0.017)*(F18*F50-F33*F51)</f>
        <v>-0.0065691151660027015</v>
      </c>
    </row>
    <row r="73" spans="1:6" ht="12.75">
      <c r="A73" t="s">
        <v>77</v>
      </c>
      <c r="B73">
        <f>B18+(13/0.017)*(B19*B50-B34*B51)</f>
        <v>0.02945990991372644</v>
      </c>
      <c r="C73">
        <f>C18+(13/0.017)*(C19*C50-C34*C51)</f>
        <v>0.03397675999660776</v>
      </c>
      <c r="D73">
        <f>D18+(13/0.017)*(D19*D50-D34*D51)</f>
        <v>0.037289508767410426</v>
      </c>
      <c r="E73">
        <f>E18+(13/0.017)*(E19*E50-E34*E51)</f>
        <v>0.032179821566500025</v>
      </c>
      <c r="F73">
        <f>F18+(13/0.017)*(F19*F50-F34*F51)</f>
        <v>-0.0023099983759688114</v>
      </c>
    </row>
    <row r="74" spans="1:6" ht="12.75">
      <c r="A74" t="s">
        <v>78</v>
      </c>
      <c r="B74">
        <f>B19+(14/0.017)*(B20*B50-B35*B51)</f>
        <v>-0.2136894267358481</v>
      </c>
      <c r="C74">
        <f>C19+(14/0.017)*(C20*C50-C35*C51)</f>
        <v>-0.21177748738238047</v>
      </c>
      <c r="D74">
        <f>D19+(14/0.017)*(D20*D50-D35*D51)</f>
        <v>-0.21188401151886976</v>
      </c>
      <c r="E74">
        <f>E19+(14/0.017)*(E20*E50-E35*E51)</f>
        <v>-0.20319943682132882</v>
      </c>
      <c r="F74">
        <f>F19+(14/0.017)*(F20*F50-F35*F51)</f>
        <v>-0.1433351912716817</v>
      </c>
    </row>
    <row r="75" spans="1:6" ht="12.75">
      <c r="A75" t="s">
        <v>79</v>
      </c>
      <c r="B75" s="52">
        <f>B20</f>
        <v>0.003220982</v>
      </c>
      <c r="C75" s="52">
        <f>C20</f>
        <v>0.005474644</v>
      </c>
      <c r="D75" s="52">
        <f>D20</f>
        <v>0.004549361</v>
      </c>
      <c r="E75" s="52">
        <f>E20</f>
        <v>0.009521494</v>
      </c>
      <c r="F75" s="52">
        <f>F20</f>
        <v>0.009496897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81.00897293743914</v>
      </c>
      <c r="C82">
        <f>C22+(2/0.017)*(C8*C51+C23*C50)</f>
        <v>36.47998232284184</v>
      </c>
      <c r="D82">
        <f>D22+(2/0.017)*(D8*D51+D23*D50)</f>
        <v>19.629192395842203</v>
      </c>
      <c r="E82">
        <f>E22+(2/0.017)*(E8*E51+E23*E50)</f>
        <v>-44.63144844425817</v>
      </c>
      <c r="F82">
        <f>F22+(2/0.017)*(F8*F51+F23*F50)</f>
        <v>-105.94243224212744</v>
      </c>
    </row>
    <row r="83" spans="1:6" ht="12.75">
      <c r="A83" t="s">
        <v>82</v>
      </c>
      <c r="B83">
        <f>B23+(3/0.017)*(B9*B51+B24*B50)</f>
        <v>-1.4975537039666658</v>
      </c>
      <c r="C83">
        <f>C23+(3/0.017)*(C9*C51+C24*C50)</f>
        <v>-2.3220734489276413</v>
      </c>
      <c r="D83">
        <f>D23+(3/0.017)*(D9*D51+D24*D50)</f>
        <v>-0.9713784111274775</v>
      </c>
      <c r="E83">
        <f>E23+(3/0.017)*(E9*E51+E24*E50)</f>
        <v>0.9819707609423971</v>
      </c>
      <c r="F83">
        <f>F23+(3/0.017)*(F9*F51+F24*F50)</f>
        <v>5.2836123962271575</v>
      </c>
    </row>
    <row r="84" spans="1:6" ht="12.75">
      <c r="A84" t="s">
        <v>83</v>
      </c>
      <c r="B84">
        <f>B24+(4/0.017)*(B10*B51+B25*B50)</f>
        <v>-2.1068198085488286</v>
      </c>
      <c r="C84">
        <f>C24+(4/0.017)*(C10*C51+C25*C50)</f>
        <v>3.02451852757865</v>
      </c>
      <c r="D84">
        <f>D24+(4/0.017)*(D10*D51+D25*D50)</f>
        <v>3.3738650276798166</v>
      </c>
      <c r="E84">
        <f>E24+(4/0.017)*(E10*E51+E25*E50)</f>
        <v>5.123777513172976</v>
      </c>
      <c r="F84">
        <f>F24+(4/0.017)*(F10*F51+F25*F50)</f>
        <v>6.684316019133594</v>
      </c>
    </row>
    <row r="85" spans="1:6" ht="12.75">
      <c r="A85" t="s">
        <v>84</v>
      </c>
      <c r="B85">
        <f>B25+(5/0.017)*(B11*B51+B26*B50)</f>
        <v>-0.4949233635014039</v>
      </c>
      <c r="C85">
        <f>C25+(5/0.017)*(C11*C51+C26*C50)</f>
        <v>-0.8210183655241767</v>
      </c>
      <c r="D85">
        <f>D25+(5/0.017)*(D11*D51+D26*D50)</f>
        <v>-0.4495257044920036</v>
      </c>
      <c r="E85">
        <f>E25+(5/0.017)*(E11*E51+E26*E50)</f>
        <v>0.5052254365367504</v>
      </c>
      <c r="F85">
        <f>F25+(5/0.017)*(F11*F51+F26*F50)</f>
        <v>-1.7393028102886214</v>
      </c>
    </row>
    <row r="86" spans="1:6" ht="12.75">
      <c r="A86" t="s">
        <v>85</v>
      </c>
      <c r="B86">
        <f>B26+(6/0.017)*(B12*B51+B27*B50)</f>
        <v>1.1243262136725771</v>
      </c>
      <c r="C86">
        <f>C26+(6/0.017)*(C12*C51+C27*C50)</f>
        <v>0.7073269939810031</v>
      </c>
      <c r="D86">
        <f>D26+(6/0.017)*(D12*D51+D27*D50)</f>
        <v>0.3951978324614501</v>
      </c>
      <c r="E86">
        <f>E26+(6/0.017)*(E12*E51+E27*E50)</f>
        <v>-0.1052088702143329</v>
      </c>
      <c r="F86">
        <f>F26+(6/0.017)*(F12*F51+F27*F50)</f>
        <v>0.5324287169223222</v>
      </c>
    </row>
    <row r="87" spans="1:6" ht="12.75">
      <c r="A87" t="s">
        <v>86</v>
      </c>
      <c r="B87">
        <f>B27+(7/0.017)*(B13*B51+B28*B50)</f>
        <v>-0.15468757288566345</v>
      </c>
      <c r="C87">
        <f>C27+(7/0.017)*(C13*C51+C28*C50)</f>
        <v>-0.0046724557684182854</v>
      </c>
      <c r="D87">
        <f>D27+(7/0.017)*(D13*D51+D28*D50)</f>
        <v>0.20205214368284488</v>
      </c>
      <c r="E87">
        <f>E27+(7/0.017)*(E13*E51+E28*E50)</f>
        <v>0.06179866687969269</v>
      </c>
      <c r="F87">
        <f>F27+(7/0.017)*(F13*F51+F28*F50)</f>
        <v>0.03985920790133893</v>
      </c>
    </row>
    <row r="88" spans="1:6" ht="12.75">
      <c r="A88" t="s">
        <v>87</v>
      </c>
      <c r="B88">
        <f>B28+(8/0.017)*(B14*B51+B29*B50)</f>
        <v>-0.2477397009739359</v>
      </c>
      <c r="C88">
        <f>C28+(8/0.017)*(C14*C51+C29*C50)</f>
        <v>0.17117406032853363</v>
      </c>
      <c r="D88">
        <f>D28+(8/0.017)*(D14*D51+D29*D50)</f>
        <v>0.4494132227724527</v>
      </c>
      <c r="E88">
        <f>E28+(8/0.017)*(E14*E51+E29*E50)</f>
        <v>0.5193191630064157</v>
      </c>
      <c r="F88">
        <f>F28+(8/0.017)*(F14*F51+F29*F50)</f>
        <v>0.3737402388681449</v>
      </c>
    </row>
    <row r="89" spans="1:6" ht="12.75">
      <c r="A89" t="s">
        <v>88</v>
      </c>
      <c r="B89">
        <f>B29+(9/0.017)*(B15*B51+B30*B50)</f>
        <v>-0.008041948880746753</v>
      </c>
      <c r="C89">
        <f>C29+(9/0.017)*(C15*C51+C30*C50)</f>
        <v>-0.07108409854618582</v>
      </c>
      <c r="D89">
        <f>D29+(9/0.017)*(D15*D51+D30*D50)</f>
        <v>0.023600572463886613</v>
      </c>
      <c r="E89">
        <f>E29+(9/0.017)*(E15*E51+E30*E50)</f>
        <v>0.017636405672721345</v>
      </c>
      <c r="F89">
        <f>F29+(9/0.017)*(F15*F51+F30*F50)</f>
        <v>-0.18824453107928255</v>
      </c>
    </row>
    <row r="90" spans="1:6" ht="12.75">
      <c r="A90" t="s">
        <v>89</v>
      </c>
      <c r="B90">
        <f>B30+(10/0.017)*(B16*B51+B31*B50)</f>
        <v>0.13458593800394114</v>
      </c>
      <c r="C90">
        <f>C30+(10/0.017)*(C16*C51+C31*C50)</f>
        <v>0.17550733509638966</v>
      </c>
      <c r="D90">
        <f>D30+(10/0.017)*(D16*D51+D31*D50)</f>
        <v>0.19215836697003172</v>
      </c>
      <c r="E90">
        <f>E30+(10/0.017)*(E16*E51+E31*E50)</f>
        <v>0.11976802527841114</v>
      </c>
      <c r="F90">
        <f>F30+(10/0.017)*(F16*F51+F31*F50)</f>
        <v>0.2188114041125724</v>
      </c>
    </row>
    <row r="91" spans="1:6" ht="12.75">
      <c r="A91" t="s">
        <v>90</v>
      </c>
      <c r="B91">
        <f>B31+(11/0.017)*(B17*B51+B32*B50)</f>
        <v>-0.02506208125531734</v>
      </c>
      <c r="C91">
        <f>C31+(11/0.017)*(C17*C51+C32*C50)</f>
        <v>-0.031053940354158253</v>
      </c>
      <c r="D91">
        <f>D31+(11/0.017)*(D17*D51+D32*D50)</f>
        <v>-0.01217785680917427</v>
      </c>
      <c r="E91">
        <f>E31+(11/0.017)*(E17*E51+E32*E50)</f>
        <v>-0.04547142819271477</v>
      </c>
      <c r="F91">
        <f>F31+(11/0.017)*(F17*F51+F32*F50)</f>
        <v>-0.03035983931855035</v>
      </c>
    </row>
    <row r="92" spans="1:6" ht="12.75">
      <c r="A92" t="s">
        <v>91</v>
      </c>
      <c r="B92">
        <f>B32+(12/0.017)*(B18*B51+B33*B50)</f>
        <v>-0.009684324892494761</v>
      </c>
      <c r="C92">
        <f>C32+(12/0.017)*(C18*C51+C33*C50)</f>
        <v>0.03709349521749524</v>
      </c>
      <c r="D92">
        <f>D32+(12/0.017)*(D18*D51+D33*D50)</f>
        <v>0.05944565994384089</v>
      </c>
      <c r="E92">
        <f>E32+(12/0.017)*(E18*E51+E33*E50)</f>
        <v>0.05372398614214652</v>
      </c>
      <c r="F92">
        <f>F32+(12/0.017)*(F18*F51+F33*F50)</f>
        <v>0.017576635267128618</v>
      </c>
    </row>
    <row r="93" spans="1:6" ht="12.75">
      <c r="A93" t="s">
        <v>92</v>
      </c>
      <c r="B93">
        <f>B33+(13/0.017)*(B19*B51+B34*B50)</f>
        <v>0.09510609280537578</v>
      </c>
      <c r="C93">
        <f>C33+(13/0.017)*(C19*C51+C34*C50)</f>
        <v>0.0883418211262622</v>
      </c>
      <c r="D93">
        <f>D33+(13/0.017)*(D19*D51+D34*D50)</f>
        <v>0.08952912942788445</v>
      </c>
      <c r="E93">
        <f>E33+(13/0.017)*(E19*E51+E34*E50)</f>
        <v>0.0671343255477488</v>
      </c>
      <c r="F93">
        <f>F33+(13/0.017)*(F19*F51+F34*F50)</f>
        <v>0.037444369296360615</v>
      </c>
    </row>
    <row r="94" spans="1:6" ht="12.75">
      <c r="A94" t="s">
        <v>93</v>
      </c>
      <c r="B94">
        <f>B34+(14/0.017)*(B20*B51+B35*B50)</f>
        <v>-0.005681924418110792</v>
      </c>
      <c r="C94">
        <f>C34+(14/0.017)*(C20*C51+C35*C50)</f>
        <v>0.008892280445020214</v>
      </c>
      <c r="D94">
        <f>D34+(14/0.017)*(D20*D51+D35*D50)</f>
        <v>0.01137261707355476</v>
      </c>
      <c r="E94">
        <f>E34+(14/0.017)*(E20*E51+E35*E50)</f>
        <v>0.01433955139891381</v>
      </c>
      <c r="F94">
        <f>F34+(14/0.017)*(F20*F51+F35*F50)</f>
        <v>-0.027055167177546764</v>
      </c>
    </row>
    <row r="95" spans="1:6" ht="12.75">
      <c r="A95" t="s">
        <v>94</v>
      </c>
      <c r="B95" s="52">
        <f>B35</f>
        <v>-0.003495466</v>
      </c>
      <c r="C95" s="52">
        <f>C35</f>
        <v>-0.006908084</v>
      </c>
      <c r="D95" s="52">
        <f>D35</f>
        <v>-0.006863122</v>
      </c>
      <c r="E95" s="52">
        <f>E35</f>
        <v>-0.004376474</v>
      </c>
      <c r="F95" s="52">
        <f>F35</f>
        <v>-2.974328E-06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2.415010461494773</v>
      </c>
      <c r="C103">
        <f>C63*10000/C62</f>
        <v>2.146175215347577</v>
      </c>
      <c r="D103">
        <f>D63*10000/D62</f>
        <v>4.749903976846606</v>
      </c>
      <c r="E103">
        <f>E63*10000/E62</f>
        <v>4.039913076441045</v>
      </c>
      <c r="F103">
        <f>F63*10000/F62</f>
        <v>3.2082396291995243</v>
      </c>
      <c r="G103">
        <f>AVERAGE(C103:E103)</f>
        <v>3.645330756211743</v>
      </c>
      <c r="H103">
        <f>STDEV(C103:E103)</f>
        <v>1.3459651821063092</v>
      </c>
      <c r="I103">
        <f>(B103*B4+C103*C4+D103*D4+E103*E4+F103*F4)/SUM(B4:F4)</f>
        <v>3.4090128470433436</v>
      </c>
      <c r="K103">
        <f>(LN(H103)+LN(H123))/2-LN(K114*K115^3)</f>
        <v>-3.4762384916993443</v>
      </c>
    </row>
    <row r="104" spans="1:11" ht="12.75">
      <c r="A104" t="s">
        <v>68</v>
      </c>
      <c r="B104">
        <f>B64*10000/B62</f>
        <v>-0.22378587739090053</v>
      </c>
      <c r="C104">
        <f>C64*10000/C62</f>
        <v>0.631025464307175</v>
      </c>
      <c r="D104">
        <f>D64*10000/D62</f>
        <v>0.6832373336965231</v>
      </c>
      <c r="E104">
        <f>E64*10000/E62</f>
        <v>0.5477974690809314</v>
      </c>
      <c r="F104">
        <f>F64*10000/F62</f>
        <v>-0.8769040798983759</v>
      </c>
      <c r="G104">
        <f>AVERAGE(C104:E104)</f>
        <v>0.6206867556948765</v>
      </c>
      <c r="H104">
        <f>STDEV(C104:E104)</f>
        <v>0.06830926660124427</v>
      </c>
      <c r="I104">
        <f>(B104*B4+C104*C4+D104*D4+E104*E4+F104*F4)/SUM(B4:F4)</f>
        <v>0.29856450931552897</v>
      </c>
      <c r="K104">
        <f>(LN(H104)+LN(H124))/2-LN(K114*K115^4)</f>
        <v>-4.570293292023595</v>
      </c>
    </row>
    <row r="105" spans="1:11" ht="12.75">
      <c r="A105" t="s">
        <v>69</v>
      </c>
      <c r="B105">
        <f>B65*10000/B62</f>
        <v>0.1994948613743637</v>
      </c>
      <c r="C105">
        <f>C65*10000/C62</f>
        <v>-0.7225332350770474</v>
      </c>
      <c r="D105">
        <f>D65*10000/D62</f>
        <v>-1.0546838108229257</v>
      </c>
      <c r="E105">
        <f>E65*10000/E62</f>
        <v>-0.8073112834829499</v>
      </c>
      <c r="F105">
        <f>F65*10000/F62</f>
        <v>-2.156813606543838</v>
      </c>
      <c r="G105">
        <f>AVERAGE(C105:E105)</f>
        <v>-0.861509443127641</v>
      </c>
      <c r="H105">
        <f>STDEV(C105:E105)</f>
        <v>0.17258065251856408</v>
      </c>
      <c r="I105">
        <f>(B105*B4+C105*C4+D105*D4+E105*E4+F105*F4)/SUM(B4:F4)</f>
        <v>-0.8811814760073791</v>
      </c>
      <c r="K105">
        <f>(LN(H105)+LN(H125))/2-LN(K114*K115^5)</f>
        <v>-3.764149817516257</v>
      </c>
    </row>
    <row r="106" spans="1:11" ht="12.75">
      <c r="A106" t="s">
        <v>70</v>
      </c>
      <c r="B106">
        <f>B66*10000/B62</f>
        <v>2.0290776153209116</v>
      </c>
      <c r="C106">
        <f>C66*10000/C62</f>
        <v>1.95675795800544</v>
      </c>
      <c r="D106">
        <f>D66*10000/D62</f>
        <v>2.0674510027009605</v>
      </c>
      <c r="E106">
        <f>E66*10000/E62</f>
        <v>1.7275721791644125</v>
      </c>
      <c r="F106">
        <f>F66*10000/F62</f>
        <v>13.026528172658182</v>
      </c>
      <c r="G106">
        <f>AVERAGE(C106:E106)</f>
        <v>1.9172603799569377</v>
      </c>
      <c r="H106">
        <f>STDEV(C106:E106)</f>
        <v>0.1733477651310256</v>
      </c>
      <c r="I106">
        <f>(B106*B4+C106*C4+D106*D4+E106*E4+F106*F4)/SUM(B4:F4)</f>
        <v>3.417506528747801</v>
      </c>
      <c r="K106">
        <f>(LN(H106)+LN(H126))/2-LN(K114*K115^6)</f>
        <v>-3.4267766080904956</v>
      </c>
    </row>
    <row r="107" spans="1:11" ht="12.75">
      <c r="A107" t="s">
        <v>71</v>
      </c>
      <c r="B107">
        <f>B67*10000/B62</f>
        <v>-0.11508734376460643</v>
      </c>
      <c r="C107">
        <f>C67*10000/C62</f>
        <v>-0.09140396211709813</v>
      </c>
      <c r="D107">
        <f>D67*10000/D62</f>
        <v>-0.015031941903435635</v>
      </c>
      <c r="E107">
        <f>E67*10000/E62</f>
        <v>-0.12007305229064504</v>
      </c>
      <c r="F107">
        <f>F67*10000/F62</f>
        <v>-0.17653762839025663</v>
      </c>
      <c r="G107">
        <f>AVERAGE(C107:E107)</f>
        <v>-0.07550298543705959</v>
      </c>
      <c r="H107">
        <f>STDEV(C107:E107)</f>
        <v>0.05429585170506882</v>
      </c>
      <c r="I107">
        <f>(B107*B4+C107*C4+D107*D4+E107*E4+F107*F4)/SUM(B4:F4)</f>
        <v>-0.09472271409042637</v>
      </c>
      <c r="K107">
        <f>(LN(H107)+LN(H127))/2-LN(K114*K115^7)</f>
        <v>-4.094309566998076</v>
      </c>
    </row>
    <row r="108" spans="1:9" ht="12.75">
      <c r="A108" t="s">
        <v>72</v>
      </c>
      <c r="B108">
        <f>B68*10000/B62</f>
        <v>-0.09466400967408116</v>
      </c>
      <c r="C108">
        <f>C68*10000/C62</f>
        <v>0.10910011699044311</v>
      </c>
      <c r="D108">
        <f>D68*10000/D62</f>
        <v>-0.008688585765062169</v>
      </c>
      <c r="E108">
        <f>E68*10000/E62</f>
        <v>-0.1197362509622733</v>
      </c>
      <c r="F108">
        <f>F68*10000/F62</f>
        <v>0.008147195068238784</v>
      </c>
      <c r="G108">
        <f>AVERAGE(C108:E108)</f>
        <v>-0.006441573245630786</v>
      </c>
      <c r="H108">
        <f>STDEV(C108:E108)</f>
        <v>0.11443473084424421</v>
      </c>
      <c r="I108">
        <f>(B108*B4+C108*C4+D108*D4+E108*E4+F108*F4)/SUM(B4:F4)</f>
        <v>-0.01723698321207616</v>
      </c>
    </row>
    <row r="109" spans="1:9" ht="12.75">
      <c r="A109" t="s">
        <v>73</v>
      </c>
      <c r="B109">
        <f>B69*10000/B62</f>
        <v>0.0458024032552704</v>
      </c>
      <c r="C109">
        <f>C69*10000/C62</f>
        <v>-0.01870222714076838</v>
      </c>
      <c r="D109">
        <f>D69*10000/D62</f>
        <v>-0.0088930210052246</v>
      </c>
      <c r="E109">
        <f>E69*10000/E62</f>
        <v>-0.07126391497811786</v>
      </c>
      <c r="F109">
        <f>F69*10000/F62</f>
        <v>-0.06265826911276777</v>
      </c>
      <c r="G109">
        <f>AVERAGE(C109:E109)</f>
        <v>-0.03295305437470362</v>
      </c>
      <c r="H109">
        <f>STDEV(C109:E109)</f>
        <v>0.03353873374746094</v>
      </c>
      <c r="I109">
        <f>(B109*B4+C109*C4+D109*D4+E109*E4+F109*F4)/SUM(B4:F4)</f>
        <v>-0.025537092750977486</v>
      </c>
    </row>
    <row r="110" spans="1:11" ht="12.75">
      <c r="A110" t="s">
        <v>74</v>
      </c>
      <c r="B110">
        <f>B70*10000/B62</f>
        <v>-0.38921458718777374</v>
      </c>
      <c r="C110">
        <f>C70*10000/C62</f>
        <v>-0.08245546987794214</v>
      </c>
      <c r="D110">
        <f>D70*10000/D62</f>
        <v>-0.06273071607428994</v>
      </c>
      <c r="E110">
        <f>E70*10000/E62</f>
        <v>-0.09760271456691379</v>
      </c>
      <c r="F110">
        <f>F70*10000/F62</f>
        <v>-0.38163396888905293</v>
      </c>
      <c r="G110">
        <f>AVERAGE(C110:E110)</f>
        <v>-0.08092963350638195</v>
      </c>
      <c r="H110">
        <f>STDEV(C110:E110)</f>
        <v>0.017486000177055126</v>
      </c>
      <c r="I110">
        <f>(B110*B4+C110*C4+D110*D4+E110*E4+F110*F4)/SUM(B4:F4)</f>
        <v>-0.16566033538941266</v>
      </c>
      <c r="K110">
        <f>EXP(AVERAGE(K103:K107))</f>
        <v>0.020934567157553752</v>
      </c>
    </row>
    <row r="111" spans="1:9" ht="12.75">
      <c r="A111" t="s">
        <v>75</v>
      </c>
      <c r="B111">
        <f>B71*10000/B62</f>
        <v>-0.011321573259146421</v>
      </c>
      <c r="C111">
        <f>C71*10000/C62</f>
        <v>0.0017605989220123878</v>
      </c>
      <c r="D111">
        <f>D71*10000/D62</f>
        <v>-0.033230065169594834</v>
      </c>
      <c r="E111">
        <f>E71*10000/E62</f>
        <v>-0.0017030525331120589</v>
      </c>
      <c r="F111">
        <f>F71*10000/F62</f>
        <v>0.004588642956696698</v>
      </c>
      <c r="G111">
        <f>AVERAGE(C111:E111)</f>
        <v>-0.011057506260231503</v>
      </c>
      <c r="H111">
        <f>STDEV(C111:E111)</f>
        <v>0.01927993767605427</v>
      </c>
      <c r="I111">
        <f>(B111*B4+C111*C4+D111*D4+E111*E4+F111*F4)/SUM(B4:F4)</f>
        <v>-0.009004692545524905</v>
      </c>
    </row>
    <row r="112" spans="1:9" ht="12.75">
      <c r="A112" t="s">
        <v>76</v>
      </c>
      <c r="B112">
        <f>B72*10000/B62</f>
        <v>-0.02164880662397604</v>
      </c>
      <c r="C112">
        <f>C72*10000/C62</f>
        <v>1.7357639172917437E-05</v>
      </c>
      <c r="D112">
        <f>D72*10000/D62</f>
        <v>-0.03126907472605873</v>
      </c>
      <c r="E112">
        <f>E72*10000/E62</f>
        <v>-0.01199531514814712</v>
      </c>
      <c r="F112">
        <f>F72*10000/F62</f>
        <v>-0.006569128100538758</v>
      </c>
      <c r="G112">
        <f>AVERAGE(C112:E112)</f>
        <v>-0.014415677411677643</v>
      </c>
      <c r="H112">
        <f>STDEV(C112:E112)</f>
        <v>0.015783023400194766</v>
      </c>
      <c r="I112">
        <f>(B112*B4+C112*C4+D112*D4+E112*E4+F112*F4)/SUM(B4:F4)</f>
        <v>-0.014412016683792337</v>
      </c>
    </row>
    <row r="113" spans="1:9" ht="12.75">
      <c r="A113" t="s">
        <v>77</v>
      </c>
      <c r="B113">
        <f>B73*10000/B62</f>
        <v>0.029459945877124794</v>
      </c>
      <c r="C113">
        <f>C73*10000/C62</f>
        <v>0.03397670747458025</v>
      </c>
      <c r="D113">
        <f>D73*10000/D62</f>
        <v>0.037289817245995484</v>
      </c>
      <c r="E113">
        <f>E73*10000/E62</f>
        <v>0.032179723748288945</v>
      </c>
      <c r="F113">
        <f>F73*10000/F62</f>
        <v>-0.002310002924337432</v>
      </c>
      <c r="G113">
        <f>AVERAGE(C113:E113)</f>
        <v>0.034482082822954896</v>
      </c>
      <c r="H113">
        <f>STDEV(C113:E113)</f>
        <v>0.002592260995903793</v>
      </c>
      <c r="I113">
        <f>(B113*B4+C113*C4+D113*D4+E113*E4+F113*F4)/SUM(B4:F4)</f>
        <v>0.028841112004450973</v>
      </c>
    </row>
    <row r="114" spans="1:11" ht="12.75">
      <c r="A114" t="s">
        <v>78</v>
      </c>
      <c r="B114">
        <f>B74*10000/B62</f>
        <v>-0.21368968759876317</v>
      </c>
      <c r="C114">
        <f>C74*10000/C62</f>
        <v>-0.21177716001205388</v>
      </c>
      <c r="D114">
        <f>D74*10000/D62</f>
        <v>-0.21188576433574052</v>
      </c>
      <c r="E114">
        <f>E74*10000/E62</f>
        <v>-0.20319881914837618</v>
      </c>
      <c r="F114">
        <f>F74*10000/F62</f>
        <v>-0.14333547349754514</v>
      </c>
      <c r="G114">
        <f>AVERAGE(C114:E114)</f>
        <v>-0.2089539144987235</v>
      </c>
      <c r="H114">
        <f>STDEV(C114:E114)</f>
        <v>0.004984354581436805</v>
      </c>
      <c r="I114">
        <f>(B114*B4+C114*C4+D114*D4+E114*E4+F114*F4)/SUM(B4:F4)</f>
        <v>-0.2008726717964401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0.0032209859320371003</v>
      </c>
      <c r="C115">
        <f>C75*10000/C62</f>
        <v>0.005474635537174152</v>
      </c>
      <c r="D115">
        <f>D75*10000/D62</f>
        <v>0.004549398634725974</v>
      </c>
      <c r="E115">
        <f>E75*10000/E62</f>
        <v>0.00952146505715742</v>
      </c>
      <c r="F115">
        <f>F75*10000/F62</f>
        <v>0.009496915699315446</v>
      </c>
      <c r="G115">
        <f>AVERAGE(C115:E115)</f>
        <v>0.006515166409685848</v>
      </c>
      <c r="H115">
        <f>STDEV(C115:E115)</f>
        <v>0.0026443126705733982</v>
      </c>
      <c r="I115">
        <f>(B115*B4+C115*C4+D115*D4+E115*E4+F115*F4)/SUM(B4:F4)</f>
        <v>0.006437287648830363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81.00907182972945</v>
      </c>
      <c r="C122">
        <f>C82*10000/C62</f>
        <v>36.47992593127787</v>
      </c>
      <c r="D122">
        <f>D82*10000/D62</f>
        <v>19.62935477892785</v>
      </c>
      <c r="E122">
        <f>E82*10000/E62</f>
        <v>-44.631312776369654</v>
      </c>
      <c r="F122">
        <f>F82*10000/F62</f>
        <v>-105.94264084194266</v>
      </c>
      <c r="G122">
        <f>AVERAGE(C122:E122)</f>
        <v>3.82598931127869</v>
      </c>
      <c r="H122">
        <f>STDEV(C122:E122)</f>
        <v>42.802663833578265</v>
      </c>
      <c r="I122">
        <f>(B122*B4+C122*C4+D122*D4+E122*E4+F122*F4)/SUM(B4:F4)</f>
        <v>0.320226178466881</v>
      </c>
    </row>
    <row r="123" spans="1:9" ht="12.75">
      <c r="A123" t="s">
        <v>82</v>
      </c>
      <c r="B123">
        <f>B83*10000/B62</f>
        <v>-1.4975555321161937</v>
      </c>
      <c r="C123">
        <f>C83*10000/C62</f>
        <v>-2.322069859415117</v>
      </c>
      <c r="D123">
        <f>D83*10000/D62</f>
        <v>-0.9713864468846576</v>
      </c>
      <c r="E123">
        <f>E83*10000/E62</f>
        <v>0.9819677760090292</v>
      </c>
      <c r="F123">
        <f>F83*10000/F62</f>
        <v>5.283622799618379</v>
      </c>
      <c r="G123">
        <f>AVERAGE(C123:E123)</f>
        <v>-0.7704961767635817</v>
      </c>
      <c r="H123">
        <f>STDEV(C123:E123)</f>
        <v>1.6611543725815445</v>
      </c>
      <c r="I123">
        <f>(B123*B4+C123*C4+D123*D4+E123*E4+F123*F4)/SUM(B4:F4)</f>
        <v>-0.06691835761409262</v>
      </c>
    </row>
    <row r="124" spans="1:9" ht="12.75">
      <c r="A124" t="s">
        <v>83</v>
      </c>
      <c r="B124">
        <f>B84*10000/B62</f>
        <v>-2.1068223804643655</v>
      </c>
      <c r="C124">
        <f>C84*10000/C62</f>
        <v>3.024513852210978</v>
      </c>
      <c r="D124">
        <f>D84*10000/D62</f>
        <v>3.3738929380799343</v>
      </c>
      <c r="E124">
        <f>E84*10000/E62</f>
        <v>5.123761938234213</v>
      </c>
      <c r="F124">
        <f>F84*10000/F62</f>
        <v>6.684329180499224</v>
      </c>
      <c r="G124">
        <f>AVERAGE(C124:E124)</f>
        <v>3.8407229095083752</v>
      </c>
      <c r="H124">
        <f>STDEV(C124:E124)</f>
        <v>1.1247925579127758</v>
      </c>
      <c r="I124">
        <f>(B124*B4+C124*C4+D124*D4+E124*E4+F124*F4)/SUM(B4:F4)</f>
        <v>3.3608853656570226</v>
      </c>
    </row>
    <row r="125" spans="1:9" ht="12.75">
      <c r="A125" t="s">
        <v>84</v>
      </c>
      <c r="B125">
        <f>B85*10000/B62</f>
        <v>-0.49492396768268376</v>
      </c>
      <c r="C125">
        <f>C85*10000/C62</f>
        <v>-0.8210170963758183</v>
      </c>
      <c r="D125">
        <f>D85*10000/D62</f>
        <v>-0.4495294232069411</v>
      </c>
      <c r="E125">
        <f>E85*10000/E62</f>
        <v>0.5052239007840338</v>
      </c>
      <c r="F125">
        <f>F85*10000/F62</f>
        <v>-1.739306234962165</v>
      </c>
      <c r="G125">
        <f>AVERAGE(C125:E125)</f>
        <v>-0.2551075395995752</v>
      </c>
      <c r="H125">
        <f>STDEV(C125:E125)</f>
        <v>0.6841627710245325</v>
      </c>
      <c r="I125">
        <f>(B125*B4+C125*C4+D125*D4+E125*E4+F125*F4)/SUM(B4:F4)</f>
        <v>-0.48808032642421273</v>
      </c>
    </row>
    <row r="126" spans="1:9" ht="12.75">
      <c r="A126" t="s">
        <v>85</v>
      </c>
      <c r="B126">
        <f>B86*10000/B62</f>
        <v>1.1243275862019437</v>
      </c>
      <c r="C126">
        <f>C86*10000/C62</f>
        <v>0.7073259005792827</v>
      </c>
      <c r="D126">
        <f>D86*10000/D62</f>
        <v>0.395201101747429</v>
      </c>
      <c r="E126">
        <f>E86*10000/E62</f>
        <v>-0.1052085504069824</v>
      </c>
      <c r="F126">
        <f>F86*10000/F62</f>
        <v>0.5324297652702751</v>
      </c>
      <c r="G126">
        <f>AVERAGE(C126:E126)</f>
        <v>0.33243948397324313</v>
      </c>
      <c r="H126">
        <f>STDEV(C126:E126)</f>
        <v>0.40988696491729587</v>
      </c>
      <c r="I126">
        <f>(B126*B4+C126*C4+D126*D4+E126*E4+F126*F4)/SUM(B4:F4)</f>
        <v>0.47364000013926244</v>
      </c>
    </row>
    <row r="127" spans="1:9" ht="12.75">
      <c r="A127" t="s">
        <v>86</v>
      </c>
      <c r="B127">
        <f>B87*10000/B62</f>
        <v>-0.15468776172163817</v>
      </c>
      <c r="C127">
        <f>C87*10000/C62</f>
        <v>-0.004672448545632758</v>
      </c>
      <c r="D127">
        <f>D87*10000/D62</f>
        <v>0.20205381516529264</v>
      </c>
      <c r="E127">
        <f>E87*10000/E62</f>
        <v>0.06179847902796614</v>
      </c>
      <c r="F127">
        <f>F87*10000/F62</f>
        <v>0.03985928638380556</v>
      </c>
      <c r="G127">
        <f>AVERAGE(C127:E127)</f>
        <v>0.08639328188254201</v>
      </c>
      <c r="H127">
        <f>STDEV(C127:E127)</f>
        <v>0.10553490073222868</v>
      </c>
      <c r="I127">
        <f>(B127*B4+C127*C4+D127*D4+E127*E4+F127*F4)/SUM(B4:F4)</f>
        <v>0.04532502086714483</v>
      </c>
    </row>
    <row r="128" spans="1:9" ht="12.75">
      <c r="A128" t="s">
        <v>87</v>
      </c>
      <c r="B128">
        <f>B88*10000/B62</f>
        <v>-0.2477400034039698</v>
      </c>
      <c r="C128">
        <f>C88*10000/C62</f>
        <v>0.17117379572388314</v>
      </c>
      <c r="D128">
        <f>D88*10000/D62</f>
        <v>0.44941694055688186</v>
      </c>
      <c r="E128">
        <f>E88*10000/E62</f>
        <v>0.5193175844124698</v>
      </c>
      <c r="F128">
        <f>F88*10000/F62</f>
        <v>0.37374097475973356</v>
      </c>
      <c r="G128">
        <f>AVERAGE(C128:E128)</f>
        <v>0.37996944023107826</v>
      </c>
      <c r="H128">
        <f>STDEV(C128:E128)</f>
        <v>0.18416905515514181</v>
      </c>
      <c r="I128">
        <f>(B128*B4+C128*C4+D128*D4+E128*E4+F128*F4)/SUM(B4:F4)</f>
        <v>0.28839457062479995</v>
      </c>
    </row>
    <row r="129" spans="1:9" ht="12.75">
      <c r="A129" t="s">
        <v>88</v>
      </c>
      <c r="B129">
        <f>B89*10000/B62</f>
        <v>-0.008041958698014082</v>
      </c>
      <c r="C129">
        <f>C89*10000/C62</f>
        <v>-0.07108398866281321</v>
      </c>
      <c r="D129">
        <f>D89*10000/D62</f>
        <v>0.023600767700333557</v>
      </c>
      <c r="E129">
        <f>E89*10000/E62</f>
        <v>0.01763635206267726</v>
      </c>
      <c r="F129">
        <f>F89*10000/F62</f>
        <v>-0.18824490173128258</v>
      </c>
      <c r="G129">
        <f>AVERAGE(C129:E129)</f>
        <v>-0.00994895629993413</v>
      </c>
      <c r="H129">
        <f>STDEV(C129:E129)</f>
        <v>0.05302841408134307</v>
      </c>
      <c r="I129">
        <f>(B129*B4+C129*C4+D129*D4+E129*E4+F129*F4)/SUM(B4:F4)</f>
        <v>-0.03349569876644853</v>
      </c>
    </row>
    <row r="130" spans="1:9" ht="12.75">
      <c r="A130" t="s">
        <v>89</v>
      </c>
      <c r="B130">
        <f>B90*10000/B62</f>
        <v>0.13458610230069953</v>
      </c>
      <c r="C130">
        <f>C90*10000/C62</f>
        <v>0.17550706379326714</v>
      </c>
      <c r="D130">
        <f>D90*10000/D62</f>
        <v>0.19215995660591345</v>
      </c>
      <c r="E130">
        <f>E90*10000/E62</f>
        <v>0.11976766121505072</v>
      </c>
      <c r="F130">
        <f>F90*10000/F62</f>
        <v>0.21881183495050488</v>
      </c>
      <c r="G130">
        <f>AVERAGE(C130:E130)</f>
        <v>0.16247822720474378</v>
      </c>
      <c r="H130">
        <f>STDEV(C130:E130)</f>
        <v>0.037914034935988015</v>
      </c>
      <c r="I130">
        <f>(B130*B4+C130*C4+D130*D4+E130*E4+F130*F4)/SUM(B4:F4)</f>
        <v>0.16597309807799504</v>
      </c>
    </row>
    <row r="131" spans="1:9" ht="12.75">
      <c r="A131" t="s">
        <v>90</v>
      </c>
      <c r="B131">
        <f>B91*10000/B62</f>
        <v>-0.025062111850034513</v>
      </c>
      <c r="C131">
        <f>C91*10000/C62</f>
        <v>-0.031053892350290036</v>
      </c>
      <c r="D131">
        <f>D91*10000/D62</f>
        <v>-0.012177957550861722</v>
      </c>
      <c r="E131">
        <f>E91*10000/E62</f>
        <v>-0.045471289971508295</v>
      </c>
      <c r="F131">
        <f>F91*10000/F62</f>
        <v>-0.030359899096835008</v>
      </c>
      <c r="G131">
        <f>AVERAGE(C131:E131)</f>
        <v>-0.029567713290886685</v>
      </c>
      <c r="H131">
        <f>STDEV(C131:E131)</f>
        <v>0.01669634816555332</v>
      </c>
      <c r="I131">
        <f>(B131*B4+C131*C4+D131*D4+E131*E4+F131*F4)/SUM(B4:F4)</f>
        <v>-0.029022394259075237</v>
      </c>
    </row>
    <row r="132" spans="1:9" ht="12.75">
      <c r="A132" t="s">
        <v>91</v>
      </c>
      <c r="B132">
        <f>B92*10000/B62</f>
        <v>-0.0096843367147045</v>
      </c>
      <c r="C132">
        <f>C92*10000/C62</f>
        <v>0.03709343787754946</v>
      </c>
      <c r="D132">
        <f>D92*10000/D62</f>
        <v>0.05944615170985426</v>
      </c>
      <c r="E132">
        <f>E92*10000/E62</f>
        <v>0.05372382283532999</v>
      </c>
      <c r="F132">
        <f>F92*10000/F62</f>
        <v>0.017576669875385115</v>
      </c>
      <c r="G132">
        <f>AVERAGE(C132:E132)</f>
        <v>0.05008780414091124</v>
      </c>
      <c r="H132">
        <f>STDEV(C132:E132)</f>
        <v>0.011611478281289112</v>
      </c>
      <c r="I132">
        <f>(B132*B4+C132*C4+D132*D4+E132*E4+F132*F4)/SUM(B4:F4)</f>
        <v>0.03710433040698389</v>
      </c>
    </row>
    <row r="133" spans="1:9" ht="12.75">
      <c r="A133" t="s">
        <v>92</v>
      </c>
      <c r="B133">
        <f>B93*10000/B62</f>
        <v>0.09510620890682725</v>
      </c>
      <c r="C133">
        <f>C93*10000/C62</f>
        <v>0.0883416845655201</v>
      </c>
      <c r="D133">
        <f>D93*10000/D62</f>
        <v>0.08952987006030573</v>
      </c>
      <c r="E133">
        <f>E93*10000/E62</f>
        <v>0.06713412147702039</v>
      </c>
      <c r="F133">
        <f>F93*10000/F62</f>
        <v>0.03744444302402904</v>
      </c>
      <c r="G133">
        <f>AVERAGE(C133:E133)</f>
        <v>0.08166855870094873</v>
      </c>
      <c r="H133">
        <f>STDEV(C133:E133)</f>
        <v>0.012601204119239642</v>
      </c>
      <c r="I133">
        <f>(B133*B4+C133*C4+D133*D4+E133*E4+F133*F4)/SUM(B4:F4)</f>
        <v>0.07770339343283973</v>
      </c>
    </row>
    <row r="134" spans="1:9" ht="12.75">
      <c r="A134" t="s">
        <v>93</v>
      </c>
      <c r="B134">
        <f>B94*10000/B62</f>
        <v>-0.005681931354361169</v>
      </c>
      <c r="C134">
        <f>C94*10000/C62</f>
        <v>0.008892266699136318</v>
      </c>
      <c r="D134">
        <f>D94*10000/D62</f>
        <v>0.011372711153872232</v>
      </c>
      <c r="E134">
        <f>E94*10000/E62</f>
        <v>0.014339507810441368</v>
      </c>
      <c r="F134">
        <f>F94*10000/F62</f>
        <v>-0.027055220448957987</v>
      </c>
      <c r="G134">
        <f>AVERAGE(C134:E134)</f>
        <v>0.011534828554483305</v>
      </c>
      <c r="H134">
        <f>STDEV(C134:E134)</f>
        <v>0.0027272367828735816</v>
      </c>
      <c r="I134">
        <f>(B134*B4+C134*C4+D134*D4+E134*E4+F134*F4)/SUM(B4:F4)</f>
        <v>0.0038909148883100194</v>
      </c>
    </row>
    <row r="135" spans="1:9" ht="12.75">
      <c r="A135" t="s">
        <v>94</v>
      </c>
      <c r="B135">
        <f>B95*10000/B62</f>
        <v>-0.0034954702671154306</v>
      </c>
      <c r="C135">
        <f>C95*10000/C62</f>
        <v>-0.0069080733213308775</v>
      </c>
      <c r="D135">
        <f>D95*10000/D62</f>
        <v>-0.006863178775383575</v>
      </c>
      <c r="E135">
        <f>E95*10000/E62</f>
        <v>-0.004376460696667766</v>
      </c>
      <c r="F135">
        <f>F95*10000/F62</f>
        <v>-2.9743338564284213E-06</v>
      </c>
      <c r="G135">
        <f>AVERAGE(C135:E135)</f>
        <v>-0.006049237597794074</v>
      </c>
      <c r="H135">
        <f>STDEV(C135:E135)</f>
        <v>0.0014488411923914372</v>
      </c>
      <c r="I135">
        <f>(B135*B4+C135*C4+D135*D4+E135*E4+F135*F4)/SUM(B4:F4)</f>
        <v>-0.0048724525066514476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2005-09-30T05:57:53Z</cp:lastPrinted>
  <dcterms:created xsi:type="dcterms:W3CDTF">2005-09-30T05:57:53Z</dcterms:created>
  <dcterms:modified xsi:type="dcterms:W3CDTF">2005-09-30T06:54:07Z</dcterms:modified>
  <cp:category/>
  <cp:version/>
  <cp:contentType/>
  <cp:contentStatus/>
</cp:coreProperties>
</file>