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<sst xmlns="http://schemas.openxmlformats.org/spreadsheetml/2006/main" count="204" uniqueCount="98">
  <si>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30/09/2005       08:56:46</t>
  </si>
  <si>
    <t>LISSNER</t>
  </si>
  <si>
    <t>HCMQAP691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</si>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</sst>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9766950"/>
        <c:axId val="66575959"/>
      </c:lineChart>
      <c:catAx>
        <c:axId val="297669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-0.003759</v>
      </c>
      <c r="D4" s="12">
        <v>-0.003757</v>
      </c>
      <c r="E4" s="12">
        <v>-0.003757</v>
      </c>
      <c r="F4" s="24">
        <v>-0.002085</v>
      </c>
      <c r="G4" s="34">
        <v>-0.011709</v>
      </c>
    </row>
    <row r="5" spans="1:7" ht="12.75" thickBot="1">
      <c r="A5" s="44" t="s">
        <v>13</v>
      </c>
      <c r="B5" s="45">
        <v>2.761148</v>
      </c>
      <c r="C5" s="46">
        <v>2.229731</v>
      </c>
      <c r="D5" s="46">
        <v>-0.317344</v>
      </c>
      <c r="E5" s="46">
        <v>-1.650729</v>
      </c>
      <c r="F5" s="47">
        <v>-3.396139</v>
      </c>
      <c r="G5" s="48">
        <v>8.038158</v>
      </c>
    </row>
    <row r="6" spans="1:7" ht="12.75" thickTop="1">
      <c r="A6" s="6" t="s">
        <v>14</v>
      </c>
      <c r="B6" s="39">
        <v>-16.28389</v>
      </c>
      <c r="C6" s="40">
        <v>28.26739</v>
      </c>
      <c r="D6" s="40">
        <v>-55.99331</v>
      </c>
      <c r="E6" s="40">
        <v>185.4987</v>
      </c>
      <c r="F6" s="41">
        <v>-266.7237</v>
      </c>
      <c r="G6" s="42">
        <v>-0.002751889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2.196481</v>
      </c>
      <c r="C8" s="13">
        <v>2.47181</v>
      </c>
      <c r="D8" s="13">
        <v>0.4315004</v>
      </c>
      <c r="E8" s="13">
        <v>0.08837448</v>
      </c>
      <c r="F8" s="25">
        <v>0.6882223</v>
      </c>
      <c r="G8" s="35">
        <v>1.129507</v>
      </c>
    </row>
    <row r="9" spans="1:7" ht="12">
      <c r="A9" s="20" t="s">
        <v>17</v>
      </c>
      <c r="B9" s="29">
        <v>-0.3774215</v>
      </c>
      <c r="C9" s="13">
        <v>-0.1428873</v>
      </c>
      <c r="D9" s="13">
        <v>-0.1706346</v>
      </c>
      <c r="E9" s="13">
        <v>-0.2806608</v>
      </c>
      <c r="F9" s="25">
        <v>-0.8101761</v>
      </c>
      <c r="G9" s="35">
        <v>-0.3056363</v>
      </c>
    </row>
    <row r="10" spans="1:7" ht="12">
      <c r="A10" s="20" t="s">
        <v>18</v>
      </c>
      <c r="B10" s="29">
        <v>-0.05617201</v>
      </c>
      <c r="C10" s="13">
        <v>-0.5415334</v>
      </c>
      <c r="D10" s="13">
        <v>-0.009039696</v>
      </c>
      <c r="E10" s="13">
        <v>0.6615004</v>
      </c>
      <c r="F10" s="25">
        <v>-2.371016</v>
      </c>
      <c r="G10" s="35">
        <v>-0.298119</v>
      </c>
    </row>
    <row r="11" spans="1:7" ht="12">
      <c r="A11" s="21" t="s">
        <v>19</v>
      </c>
      <c r="B11" s="31">
        <v>1.712097</v>
      </c>
      <c r="C11" s="15">
        <v>0.3079587</v>
      </c>
      <c r="D11" s="15">
        <v>1.679016</v>
      </c>
      <c r="E11" s="15">
        <v>1.363781</v>
      </c>
      <c r="F11" s="27">
        <v>13.15986</v>
      </c>
      <c r="G11" s="37">
        <v>2.810874</v>
      </c>
    </row>
    <row r="12" spans="1:7" ht="12">
      <c r="A12" s="20" t="s">
        <v>20</v>
      </c>
      <c r="B12" s="29">
        <v>0.1016912</v>
      </c>
      <c r="C12" s="13">
        <v>-0.3218842</v>
      </c>
      <c r="D12" s="13">
        <v>0.07962314</v>
      </c>
      <c r="E12" s="13">
        <v>0.0539916</v>
      </c>
      <c r="F12" s="25">
        <v>0.08603679</v>
      </c>
      <c r="G12" s="35">
        <v>-0.01915334</v>
      </c>
    </row>
    <row r="13" spans="1:7" ht="12">
      <c r="A13" s="20" t="s">
        <v>21</v>
      </c>
      <c r="B13" s="29">
        <v>-0.05209443</v>
      </c>
      <c r="C13" s="13">
        <v>-0.08409728</v>
      </c>
      <c r="D13" s="13">
        <v>-0.05264299</v>
      </c>
      <c r="E13" s="13">
        <v>-0.1847553</v>
      </c>
      <c r="F13" s="25">
        <v>-0.06568554</v>
      </c>
      <c r="G13" s="35">
        <v>-0.09364988</v>
      </c>
    </row>
    <row r="14" spans="1:7" ht="12">
      <c r="A14" s="20" t="s">
        <v>22</v>
      </c>
      <c r="B14" s="29">
        <v>-0.02701737</v>
      </c>
      <c r="C14" s="13">
        <v>0.02484856</v>
      </c>
      <c r="D14" s="13">
        <v>-0.02692077</v>
      </c>
      <c r="E14" s="13">
        <v>-0.04096793</v>
      </c>
      <c r="F14" s="25">
        <v>0.1908432</v>
      </c>
      <c r="G14" s="35">
        <v>0.01122584</v>
      </c>
    </row>
    <row r="15" spans="1:7" ht="12">
      <c r="A15" s="21" t="s">
        <v>23</v>
      </c>
      <c r="B15" s="31">
        <v>-0.4432478</v>
      </c>
      <c r="C15" s="15">
        <v>-0.2104164</v>
      </c>
      <c r="D15" s="15">
        <v>-0.1181682</v>
      </c>
      <c r="E15" s="15">
        <v>-0.1263533</v>
      </c>
      <c r="F15" s="27">
        <v>-0.3525034</v>
      </c>
      <c r="G15" s="37">
        <v>-0.2206098</v>
      </c>
    </row>
    <row r="16" spans="1:7" ht="12">
      <c r="A16" s="20" t="s">
        <v>24</v>
      </c>
      <c r="B16" s="29">
        <v>0.01200701</v>
      </c>
      <c r="C16" s="13">
        <v>-0.0622331</v>
      </c>
      <c r="D16" s="13">
        <v>0.01008816</v>
      </c>
      <c r="E16" s="13">
        <v>0.04557125</v>
      </c>
      <c r="F16" s="25">
        <v>-0.02104638</v>
      </c>
      <c r="G16" s="35">
        <v>-0.002662736</v>
      </c>
    </row>
    <row r="17" spans="1:7" ht="12">
      <c r="A17" s="20" t="s">
        <v>25</v>
      </c>
      <c r="B17" s="29">
        <v>-0.01287056</v>
      </c>
      <c r="C17" s="13">
        <v>-0.01747295</v>
      </c>
      <c r="D17" s="13">
        <v>-0.01518992</v>
      </c>
      <c r="E17" s="13">
        <v>-0.02312375</v>
      </c>
      <c r="F17" s="25">
        <v>-0.03778981</v>
      </c>
      <c r="G17" s="35">
        <v>-0.02032962</v>
      </c>
    </row>
    <row r="18" spans="1:7" ht="12">
      <c r="A18" s="20" t="s">
        <v>26</v>
      </c>
      <c r="B18" s="29">
        <v>0.0275018</v>
      </c>
      <c r="C18" s="13">
        <v>0.02561278</v>
      </c>
      <c r="D18" s="13">
        <v>0.03264193</v>
      </c>
      <c r="E18" s="13">
        <v>-0.02930444</v>
      </c>
      <c r="F18" s="25">
        <v>0.0475316</v>
      </c>
      <c r="G18" s="35">
        <v>0.01729952</v>
      </c>
    </row>
    <row r="19" spans="1:7" ht="12">
      <c r="A19" s="21" t="s">
        <v>27</v>
      </c>
      <c r="B19" s="31">
        <v>-0.1979515</v>
      </c>
      <c r="C19" s="15">
        <v>-0.1839147</v>
      </c>
      <c r="D19" s="15">
        <v>-0.206143</v>
      </c>
      <c r="E19" s="15">
        <v>-0.1958923</v>
      </c>
      <c r="F19" s="27">
        <v>-0.1503847</v>
      </c>
      <c r="G19" s="37">
        <v>-0.1896971</v>
      </c>
    </row>
    <row r="20" spans="1:7" ht="12.75" thickBot="1">
      <c r="A20" s="44" t="s">
        <v>28</v>
      </c>
      <c r="B20" s="45">
        <v>-0.004210999</v>
      </c>
      <c r="C20" s="46">
        <v>0.001078577</v>
      </c>
      <c r="D20" s="46">
        <v>-0.0008539934</v>
      </c>
      <c r="E20" s="46">
        <v>0.001666563</v>
      </c>
      <c r="F20" s="47">
        <v>-0.001876535</v>
      </c>
      <c r="G20" s="48">
        <v>-0.0004041859</v>
      </c>
    </row>
    <row r="21" spans="1:7" ht="12.75" thickTop="1">
      <c r="A21" s="6" t="s">
        <v>29</v>
      </c>
      <c r="B21" s="39">
        <v>-20.20367</v>
      </c>
      <c r="C21" s="40">
        <v>-21.03656</v>
      </c>
      <c r="D21" s="40">
        <v>-17.78728</v>
      </c>
      <c r="E21" s="40">
        <v>70.43474</v>
      </c>
      <c r="F21" s="41">
        <v>-35.03555</v>
      </c>
      <c r="G21" s="43">
        <v>0.005189028</v>
      </c>
    </row>
    <row r="22" spans="1:7" ht="12">
      <c r="A22" s="20" t="s">
        <v>30</v>
      </c>
      <c r="B22" s="29">
        <v>55.22353</v>
      </c>
      <c r="C22" s="13">
        <v>44.59491</v>
      </c>
      <c r="D22" s="13">
        <v>-6.346873</v>
      </c>
      <c r="E22" s="13">
        <v>-33.01469</v>
      </c>
      <c r="F22" s="25">
        <v>-67.92383</v>
      </c>
      <c r="G22" s="36">
        <v>0</v>
      </c>
    </row>
    <row r="23" spans="1:7" ht="12">
      <c r="A23" s="20" t="s">
        <v>31</v>
      </c>
      <c r="B23" s="29">
        <v>0.3175165</v>
      </c>
      <c r="C23" s="13">
        <v>-0.6192285</v>
      </c>
      <c r="D23" s="13">
        <v>0.3074113</v>
      </c>
      <c r="E23" s="13">
        <v>0.9054923</v>
      </c>
      <c r="F23" s="25">
        <v>11.03576</v>
      </c>
      <c r="G23" s="35">
        <v>1.662184</v>
      </c>
    </row>
    <row r="24" spans="1:7" ht="12">
      <c r="A24" s="20" t="s">
        <v>32</v>
      </c>
      <c r="B24" s="29">
        <v>-1.32825</v>
      </c>
      <c r="C24" s="13">
        <v>0.5321198</v>
      </c>
      <c r="D24" s="13">
        <v>2.887902</v>
      </c>
      <c r="E24" s="13">
        <v>4.033917</v>
      </c>
      <c r="F24" s="25">
        <v>2.696661</v>
      </c>
      <c r="G24" s="35">
        <v>1.961726</v>
      </c>
    </row>
    <row r="25" spans="1:7" ht="12">
      <c r="A25" s="20" t="s">
        <v>33</v>
      </c>
      <c r="B25" s="29">
        <v>-0.444615</v>
      </c>
      <c r="C25" s="13">
        <v>-0.8602022</v>
      </c>
      <c r="D25" s="13">
        <v>-0.5271118</v>
      </c>
      <c r="E25" s="13">
        <v>0.1568592</v>
      </c>
      <c r="F25" s="25">
        <v>-1.166527</v>
      </c>
      <c r="G25" s="35">
        <v>-0.5161777</v>
      </c>
    </row>
    <row r="26" spans="1:7" ht="12">
      <c r="A26" s="21" t="s">
        <v>34</v>
      </c>
      <c r="B26" s="31">
        <v>-0.1941566</v>
      </c>
      <c r="C26" s="15">
        <v>0.2819253</v>
      </c>
      <c r="D26" s="15">
        <v>-0.1594533</v>
      </c>
      <c r="E26" s="15">
        <v>-0.4572368</v>
      </c>
      <c r="F26" s="27">
        <v>0.8681725</v>
      </c>
      <c r="G26" s="37">
        <v>0.007210829</v>
      </c>
    </row>
    <row r="27" spans="1:7" ht="12">
      <c r="A27" s="20" t="s">
        <v>35</v>
      </c>
      <c r="B27" s="29">
        <v>-0.07573653</v>
      </c>
      <c r="C27" s="13">
        <v>0.1811179</v>
      </c>
      <c r="D27" s="13">
        <v>0.006091653</v>
      </c>
      <c r="E27" s="13">
        <v>0.02281107</v>
      </c>
      <c r="F27" s="25">
        <v>0.5568013</v>
      </c>
      <c r="G27" s="35">
        <v>0.1139629</v>
      </c>
    </row>
    <row r="28" spans="1:7" ht="12">
      <c r="A28" s="20" t="s">
        <v>36</v>
      </c>
      <c r="B28" s="29">
        <v>-0.09712645</v>
      </c>
      <c r="C28" s="13">
        <v>-0.1760881</v>
      </c>
      <c r="D28" s="13">
        <v>0.4537268</v>
      </c>
      <c r="E28" s="13">
        <v>0.4832186</v>
      </c>
      <c r="F28" s="25">
        <v>0.3652203</v>
      </c>
      <c r="G28" s="35">
        <v>0.2177856</v>
      </c>
    </row>
    <row r="29" spans="1:7" ht="12">
      <c r="A29" s="20" t="s">
        <v>37</v>
      </c>
      <c r="B29" s="29">
        <v>0.08145006</v>
      </c>
      <c r="C29" s="13">
        <v>-0.02083399</v>
      </c>
      <c r="D29" s="13">
        <v>-0.01830474</v>
      </c>
      <c r="E29" s="13">
        <v>0.05584697</v>
      </c>
      <c r="F29" s="25">
        <v>-0.1402206</v>
      </c>
      <c r="G29" s="35">
        <v>-0.002937193</v>
      </c>
    </row>
    <row r="30" spans="1:7" ht="12">
      <c r="A30" s="21" t="s">
        <v>38</v>
      </c>
      <c r="B30" s="31">
        <v>0.007379195</v>
      </c>
      <c r="C30" s="15">
        <v>-0.02293642</v>
      </c>
      <c r="D30" s="15">
        <v>-0.03101189</v>
      </c>
      <c r="E30" s="15">
        <v>-0.03368141</v>
      </c>
      <c r="F30" s="27">
        <v>0.2578922</v>
      </c>
      <c r="G30" s="37">
        <v>0.01443344</v>
      </c>
    </row>
    <row r="31" spans="1:7" ht="12">
      <c r="A31" s="20" t="s">
        <v>39</v>
      </c>
      <c r="B31" s="29">
        <v>0.05148091</v>
      </c>
      <c r="C31" s="13">
        <v>0.05011434</v>
      </c>
      <c r="D31" s="13">
        <v>0.0005411984</v>
      </c>
      <c r="E31" s="13">
        <v>0.01521873</v>
      </c>
      <c r="F31" s="25">
        <v>0.03386679</v>
      </c>
      <c r="G31" s="35">
        <v>0.02781837</v>
      </c>
    </row>
    <row r="32" spans="1:7" ht="12">
      <c r="A32" s="20" t="s">
        <v>40</v>
      </c>
      <c r="B32" s="29">
        <v>-0.002626321</v>
      </c>
      <c r="C32" s="13">
        <v>-0.03483874</v>
      </c>
      <c r="D32" s="13">
        <v>0.04567713</v>
      </c>
      <c r="E32" s="13">
        <v>0.02404322</v>
      </c>
      <c r="F32" s="25">
        <v>0.04164755</v>
      </c>
      <c r="G32" s="35">
        <v>0.01357198</v>
      </c>
    </row>
    <row r="33" spans="1:7" ht="12">
      <c r="A33" s="20" t="s">
        <v>41</v>
      </c>
      <c r="B33" s="29">
        <v>0.09649033</v>
      </c>
      <c r="C33" s="13">
        <v>0.0874859</v>
      </c>
      <c r="D33" s="13">
        <v>0.0893043</v>
      </c>
      <c r="E33" s="13">
        <v>0.06811115</v>
      </c>
      <c r="F33" s="25">
        <v>0.06317665</v>
      </c>
      <c r="G33" s="35">
        <v>0.08131494</v>
      </c>
    </row>
    <row r="34" spans="1:7" ht="12">
      <c r="A34" s="21" t="s">
        <v>42</v>
      </c>
      <c r="B34" s="31">
        <v>-0.007954741</v>
      </c>
      <c r="C34" s="15">
        <v>-0.01172257</v>
      </c>
      <c r="D34" s="15">
        <v>0.001733591</v>
      </c>
      <c r="E34" s="15">
        <v>-6.263304E-05</v>
      </c>
      <c r="F34" s="27">
        <v>-0.02242557</v>
      </c>
      <c r="G34" s="37">
        <v>-0.006540701</v>
      </c>
    </row>
    <row r="35" spans="1:7" ht="12.75" thickBot="1">
      <c r="A35" s="22" t="s">
        <v>43</v>
      </c>
      <c r="B35" s="32">
        <v>-5.857014E-05</v>
      </c>
      <c r="C35" s="16">
        <v>-0.006453249</v>
      </c>
      <c r="D35" s="16">
        <v>-0.005004926</v>
      </c>
      <c r="E35" s="16">
        <v>9.17223E-05</v>
      </c>
      <c r="F35" s="28">
        <v>0.004199692</v>
      </c>
      <c r="G35" s="38">
        <v>-0.002183425</v>
      </c>
    </row>
    <row r="36" spans="1:7" ht="12">
      <c r="A36" s="4" t="s">
        <v>44</v>
      </c>
      <c r="B36" s="3">
        <v>21.29211</v>
      </c>
      <c r="C36" s="3">
        <v>21.28601</v>
      </c>
      <c r="D36" s="3">
        <v>21.28601</v>
      </c>
      <c r="E36" s="3">
        <v>21.27991</v>
      </c>
      <c r="F36" s="3">
        <v>21.28296</v>
      </c>
      <c r="G36" s="3"/>
    </row>
    <row r="37" spans="1:6" ht="12">
      <c r="A37" s="4" t="s">
        <v>45</v>
      </c>
      <c r="B37" s="2">
        <v>0.09460449</v>
      </c>
      <c r="C37" s="2">
        <v>-0.02339681</v>
      </c>
      <c r="D37" s="2">
        <v>-0.07578532</v>
      </c>
      <c r="E37" s="2">
        <v>-0.1037598</v>
      </c>
      <c r="F37" s="2">
        <v>-0.1327515</v>
      </c>
    </row>
    <row r="38" spans="1:7" ht="12">
      <c r="A38" s="4" t="s">
        <v>53</v>
      </c>
      <c r="B38" s="2">
        <v>2.787144E-05</v>
      </c>
      <c r="C38" s="2">
        <v>-4.789413E-05</v>
      </c>
      <c r="D38" s="2">
        <v>9.51694E-05</v>
      </c>
      <c r="E38" s="2">
        <v>-0.0003149491</v>
      </c>
      <c r="F38" s="2">
        <v>0.0004530048</v>
      </c>
      <c r="G38" s="2">
        <v>0.0002343497</v>
      </c>
    </row>
    <row r="39" spans="1:7" ht="12.75" thickBot="1">
      <c r="A39" s="4" t="s">
        <v>54</v>
      </c>
      <c r="B39" s="2">
        <v>3.419233E-05</v>
      </c>
      <c r="C39" s="2">
        <v>3.597573E-05</v>
      </c>
      <c r="D39" s="2">
        <v>3.029879E-05</v>
      </c>
      <c r="E39" s="2">
        <v>-0.0001207788</v>
      </c>
      <c r="F39" s="2">
        <v>6.263742E-05</v>
      </c>
      <c r="G39" s="2">
        <v>0.0007572219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3.116107</v>
      </c>
      <c r="F40" s="17" t="s">
        <v>48</v>
      </c>
      <c r="G40" s="8">
        <v>55.071708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0.003759</v>
      </c>
      <c r="D4">
        <v>0.003757</v>
      </c>
      <c r="E4">
        <v>0.003757</v>
      </c>
      <c r="F4">
        <v>0.002085</v>
      </c>
      <c r="G4">
        <v>0.011709</v>
      </c>
    </row>
    <row r="5" spans="1:7" ht="12.75">
      <c r="A5" t="s">
        <v>13</v>
      </c>
      <c r="B5">
        <v>2.761148</v>
      </c>
      <c r="C5">
        <v>2.229731</v>
      </c>
      <c r="D5">
        <v>-0.317344</v>
      </c>
      <c r="E5">
        <v>-1.650729</v>
      </c>
      <c r="F5">
        <v>-3.396139</v>
      </c>
      <c r="G5">
        <v>8.038158</v>
      </c>
    </row>
    <row r="6" spans="1:7" ht="12.75">
      <c r="A6" t="s">
        <v>14</v>
      </c>
      <c r="B6" s="49">
        <v>-16.28389</v>
      </c>
      <c r="C6" s="49">
        <v>28.26739</v>
      </c>
      <c r="D6" s="49">
        <v>-55.99331</v>
      </c>
      <c r="E6" s="49">
        <v>185.4987</v>
      </c>
      <c r="F6" s="49">
        <v>-266.7237</v>
      </c>
      <c r="G6" s="49">
        <v>-0.002751889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2.196481</v>
      </c>
      <c r="C8" s="49">
        <v>2.47181</v>
      </c>
      <c r="D8" s="49">
        <v>0.4315004</v>
      </c>
      <c r="E8" s="49">
        <v>0.08837448</v>
      </c>
      <c r="F8" s="49">
        <v>0.6882223</v>
      </c>
      <c r="G8" s="49">
        <v>1.129507</v>
      </c>
    </row>
    <row r="9" spans="1:7" ht="12.75">
      <c r="A9" t="s">
        <v>17</v>
      </c>
      <c r="B9" s="49">
        <v>-0.3774215</v>
      </c>
      <c r="C9" s="49">
        <v>-0.1428873</v>
      </c>
      <c r="D9" s="49">
        <v>-0.1706346</v>
      </c>
      <c r="E9" s="49">
        <v>-0.2806608</v>
      </c>
      <c r="F9" s="49">
        <v>-0.8101761</v>
      </c>
      <c r="G9" s="49">
        <v>-0.3056363</v>
      </c>
    </row>
    <row r="10" spans="1:7" ht="12.75">
      <c r="A10" t="s">
        <v>18</v>
      </c>
      <c r="B10" s="49">
        <v>-0.05617201</v>
      </c>
      <c r="C10" s="49">
        <v>-0.5415334</v>
      </c>
      <c r="D10" s="49">
        <v>-0.009039696</v>
      </c>
      <c r="E10" s="49">
        <v>0.6615004</v>
      </c>
      <c r="F10" s="49">
        <v>-2.371016</v>
      </c>
      <c r="G10" s="49">
        <v>-0.298119</v>
      </c>
    </row>
    <row r="11" spans="1:7" ht="12.75">
      <c r="A11" t="s">
        <v>19</v>
      </c>
      <c r="B11" s="49">
        <v>1.712097</v>
      </c>
      <c r="C11" s="49">
        <v>0.3079587</v>
      </c>
      <c r="D11" s="49">
        <v>1.679016</v>
      </c>
      <c r="E11" s="49">
        <v>1.363781</v>
      </c>
      <c r="F11" s="49">
        <v>13.15986</v>
      </c>
      <c r="G11" s="49">
        <v>2.810874</v>
      </c>
    </row>
    <row r="12" spans="1:7" ht="12.75">
      <c r="A12" t="s">
        <v>20</v>
      </c>
      <c r="B12" s="49">
        <v>0.1016912</v>
      </c>
      <c r="C12" s="49">
        <v>-0.3218842</v>
      </c>
      <c r="D12" s="49">
        <v>0.07962314</v>
      </c>
      <c r="E12" s="49">
        <v>0.0539916</v>
      </c>
      <c r="F12" s="49">
        <v>0.08603679</v>
      </c>
      <c r="G12" s="49">
        <v>-0.01915334</v>
      </c>
    </row>
    <row r="13" spans="1:7" ht="12.75">
      <c r="A13" t="s">
        <v>21</v>
      </c>
      <c r="B13" s="49">
        <v>-0.05209443</v>
      </c>
      <c r="C13" s="49">
        <v>-0.08409728</v>
      </c>
      <c r="D13" s="49">
        <v>-0.05264299</v>
      </c>
      <c r="E13" s="49">
        <v>-0.1847553</v>
      </c>
      <c r="F13" s="49">
        <v>-0.06568554</v>
      </c>
      <c r="G13" s="49">
        <v>-0.09364988</v>
      </c>
    </row>
    <row r="14" spans="1:7" ht="12.75">
      <c r="A14" t="s">
        <v>22</v>
      </c>
      <c r="B14" s="49">
        <v>-0.02701737</v>
      </c>
      <c r="C14" s="49">
        <v>0.02484856</v>
      </c>
      <c r="D14" s="49">
        <v>-0.02692077</v>
      </c>
      <c r="E14" s="49">
        <v>-0.04096793</v>
      </c>
      <c r="F14" s="49">
        <v>0.1908432</v>
      </c>
      <c r="G14" s="49">
        <v>0.01122584</v>
      </c>
    </row>
    <row r="15" spans="1:7" ht="12.75">
      <c r="A15" t="s">
        <v>23</v>
      </c>
      <c r="B15" s="49">
        <v>-0.4432478</v>
      </c>
      <c r="C15" s="49">
        <v>-0.2104164</v>
      </c>
      <c r="D15" s="49">
        <v>-0.1181682</v>
      </c>
      <c r="E15" s="49">
        <v>-0.1263533</v>
      </c>
      <c r="F15" s="49">
        <v>-0.3525034</v>
      </c>
      <c r="G15" s="49">
        <v>-0.2206098</v>
      </c>
    </row>
    <row r="16" spans="1:7" ht="12.75">
      <c r="A16" t="s">
        <v>24</v>
      </c>
      <c r="B16" s="49">
        <v>0.01200701</v>
      </c>
      <c r="C16" s="49">
        <v>-0.0622331</v>
      </c>
      <c r="D16" s="49">
        <v>0.01008816</v>
      </c>
      <c r="E16" s="49">
        <v>0.04557125</v>
      </c>
      <c r="F16" s="49">
        <v>-0.02104638</v>
      </c>
      <c r="G16" s="49">
        <v>-0.002662736</v>
      </c>
    </row>
    <row r="17" spans="1:7" ht="12.75">
      <c r="A17" t="s">
        <v>25</v>
      </c>
      <c r="B17" s="49">
        <v>-0.01287056</v>
      </c>
      <c r="C17" s="49">
        <v>-0.01747295</v>
      </c>
      <c r="D17" s="49">
        <v>-0.01518992</v>
      </c>
      <c r="E17" s="49">
        <v>-0.02312375</v>
      </c>
      <c r="F17" s="49">
        <v>-0.03778981</v>
      </c>
      <c r="G17" s="49">
        <v>-0.02032962</v>
      </c>
    </row>
    <row r="18" spans="1:7" ht="12.75">
      <c r="A18" t="s">
        <v>26</v>
      </c>
      <c r="B18" s="49">
        <v>0.0275018</v>
      </c>
      <c r="C18" s="49">
        <v>0.02561278</v>
      </c>
      <c r="D18" s="49">
        <v>0.03264193</v>
      </c>
      <c r="E18" s="49">
        <v>-0.02930444</v>
      </c>
      <c r="F18" s="49">
        <v>0.0475316</v>
      </c>
      <c r="G18" s="49">
        <v>0.01729952</v>
      </c>
    </row>
    <row r="19" spans="1:7" ht="12.75">
      <c r="A19" t="s">
        <v>27</v>
      </c>
      <c r="B19" s="49">
        <v>-0.1979515</v>
      </c>
      <c r="C19" s="49">
        <v>-0.1839147</v>
      </c>
      <c r="D19" s="49">
        <v>-0.206143</v>
      </c>
      <c r="E19" s="49">
        <v>-0.1958923</v>
      </c>
      <c r="F19" s="49">
        <v>-0.1503847</v>
      </c>
      <c r="G19" s="49">
        <v>-0.1896971</v>
      </c>
    </row>
    <row r="20" spans="1:7" ht="12.75">
      <c r="A20" t="s">
        <v>28</v>
      </c>
      <c r="B20" s="49">
        <v>-0.004210999</v>
      </c>
      <c r="C20" s="49">
        <v>0.001078577</v>
      </c>
      <c r="D20" s="49">
        <v>-0.0008539934</v>
      </c>
      <c r="E20" s="49">
        <v>0.001666563</v>
      </c>
      <c r="F20" s="49">
        <v>-0.001876535</v>
      </c>
      <c r="G20" s="49">
        <v>-0.0004041859</v>
      </c>
    </row>
    <row r="21" spans="1:7" ht="12.75">
      <c r="A21" t="s">
        <v>29</v>
      </c>
      <c r="B21" s="49">
        <v>-20.20367</v>
      </c>
      <c r="C21" s="49">
        <v>-21.03656</v>
      </c>
      <c r="D21" s="49">
        <v>-17.78728</v>
      </c>
      <c r="E21" s="49">
        <v>70.43474</v>
      </c>
      <c r="F21" s="49">
        <v>-35.03555</v>
      </c>
      <c r="G21" s="49">
        <v>0.005189028</v>
      </c>
    </row>
    <row r="22" spans="1:7" ht="12.75">
      <c r="A22" t="s">
        <v>30</v>
      </c>
      <c r="B22" s="49">
        <v>55.22353</v>
      </c>
      <c r="C22" s="49">
        <v>44.59491</v>
      </c>
      <c r="D22" s="49">
        <v>-6.346873</v>
      </c>
      <c r="E22" s="49">
        <v>-33.01469</v>
      </c>
      <c r="F22" s="49">
        <v>-67.92383</v>
      </c>
      <c r="G22" s="49">
        <v>0</v>
      </c>
    </row>
    <row r="23" spans="1:7" ht="12.75">
      <c r="A23" t="s">
        <v>31</v>
      </c>
      <c r="B23" s="49">
        <v>0.3175165</v>
      </c>
      <c r="C23" s="49">
        <v>-0.6192285</v>
      </c>
      <c r="D23" s="49">
        <v>0.3074113</v>
      </c>
      <c r="E23" s="49">
        <v>0.9054923</v>
      </c>
      <c r="F23" s="49">
        <v>11.03576</v>
      </c>
      <c r="G23" s="49">
        <v>1.662184</v>
      </c>
    </row>
    <row r="24" spans="1:7" ht="12.75">
      <c r="A24" t="s">
        <v>32</v>
      </c>
      <c r="B24" s="49">
        <v>-1.32825</v>
      </c>
      <c r="C24" s="49">
        <v>0.5321198</v>
      </c>
      <c r="D24" s="49">
        <v>2.887902</v>
      </c>
      <c r="E24" s="49">
        <v>4.033917</v>
      </c>
      <c r="F24" s="49">
        <v>2.696661</v>
      </c>
      <c r="G24" s="49">
        <v>1.961726</v>
      </c>
    </row>
    <row r="25" spans="1:7" ht="12.75">
      <c r="A25" t="s">
        <v>33</v>
      </c>
      <c r="B25" s="49">
        <v>-0.444615</v>
      </c>
      <c r="C25" s="49">
        <v>-0.8602022</v>
      </c>
      <c r="D25" s="49">
        <v>-0.5271118</v>
      </c>
      <c r="E25" s="49">
        <v>0.1568592</v>
      </c>
      <c r="F25" s="49">
        <v>-1.166527</v>
      </c>
      <c r="G25" s="49">
        <v>-0.5161777</v>
      </c>
    </row>
    <row r="26" spans="1:7" ht="12.75">
      <c r="A26" t="s">
        <v>34</v>
      </c>
      <c r="B26" s="49">
        <v>-0.1941566</v>
      </c>
      <c r="C26" s="49">
        <v>0.2819253</v>
      </c>
      <c r="D26" s="49">
        <v>-0.1594533</v>
      </c>
      <c r="E26" s="49">
        <v>-0.4572368</v>
      </c>
      <c r="F26" s="49">
        <v>0.8681725</v>
      </c>
      <c r="G26" s="49">
        <v>0.007210829</v>
      </c>
    </row>
    <row r="27" spans="1:7" ht="12.75">
      <c r="A27" t="s">
        <v>35</v>
      </c>
      <c r="B27" s="49">
        <v>-0.07573653</v>
      </c>
      <c r="C27" s="49">
        <v>0.1811179</v>
      </c>
      <c r="D27" s="49">
        <v>0.006091653</v>
      </c>
      <c r="E27" s="49">
        <v>0.02281107</v>
      </c>
      <c r="F27" s="49">
        <v>0.5568013</v>
      </c>
      <c r="G27" s="49">
        <v>0.1139629</v>
      </c>
    </row>
    <row r="28" spans="1:7" ht="12.75">
      <c r="A28" t="s">
        <v>36</v>
      </c>
      <c r="B28" s="49">
        <v>-0.09712645</v>
      </c>
      <c r="C28" s="49">
        <v>-0.1760881</v>
      </c>
      <c r="D28" s="49">
        <v>0.4537268</v>
      </c>
      <c r="E28" s="49">
        <v>0.4832186</v>
      </c>
      <c r="F28" s="49">
        <v>0.3652203</v>
      </c>
      <c r="G28" s="49">
        <v>0.2177856</v>
      </c>
    </row>
    <row r="29" spans="1:7" ht="12.75">
      <c r="A29" t="s">
        <v>37</v>
      </c>
      <c r="B29" s="49">
        <v>0.08145006</v>
      </c>
      <c r="C29" s="49">
        <v>-0.02083399</v>
      </c>
      <c r="D29" s="49">
        <v>-0.01830474</v>
      </c>
      <c r="E29" s="49">
        <v>0.05584697</v>
      </c>
      <c r="F29" s="49">
        <v>-0.1402206</v>
      </c>
      <c r="G29" s="49">
        <v>-0.002937193</v>
      </c>
    </row>
    <row r="30" spans="1:7" ht="12.75">
      <c r="A30" t="s">
        <v>38</v>
      </c>
      <c r="B30" s="49">
        <v>0.007379195</v>
      </c>
      <c r="C30" s="49">
        <v>-0.02293642</v>
      </c>
      <c r="D30" s="49">
        <v>-0.03101189</v>
      </c>
      <c r="E30" s="49">
        <v>-0.03368141</v>
      </c>
      <c r="F30" s="49">
        <v>0.2578922</v>
      </c>
      <c r="G30" s="49">
        <v>0.01443344</v>
      </c>
    </row>
    <row r="31" spans="1:7" ht="12.75">
      <c r="A31" t="s">
        <v>39</v>
      </c>
      <c r="B31" s="49">
        <v>0.05148091</v>
      </c>
      <c r="C31" s="49">
        <v>0.05011434</v>
      </c>
      <c r="D31" s="49">
        <v>0.0005411984</v>
      </c>
      <c r="E31" s="49">
        <v>0.01521873</v>
      </c>
      <c r="F31" s="49">
        <v>0.03386679</v>
      </c>
      <c r="G31" s="49">
        <v>0.02781837</v>
      </c>
    </row>
    <row r="32" spans="1:7" ht="12.75">
      <c r="A32" t="s">
        <v>40</v>
      </c>
      <c r="B32" s="49">
        <v>-0.002626321</v>
      </c>
      <c r="C32" s="49">
        <v>-0.03483874</v>
      </c>
      <c r="D32" s="49">
        <v>0.04567713</v>
      </c>
      <c r="E32" s="49">
        <v>0.02404322</v>
      </c>
      <c r="F32" s="49">
        <v>0.04164755</v>
      </c>
      <c r="G32" s="49">
        <v>0.01357198</v>
      </c>
    </row>
    <row r="33" spans="1:7" ht="12.75">
      <c r="A33" t="s">
        <v>41</v>
      </c>
      <c r="B33" s="49">
        <v>0.09649033</v>
      </c>
      <c r="C33" s="49">
        <v>0.0874859</v>
      </c>
      <c r="D33" s="49">
        <v>0.0893043</v>
      </c>
      <c r="E33" s="49">
        <v>0.06811115</v>
      </c>
      <c r="F33" s="49">
        <v>0.06317665</v>
      </c>
      <c r="G33" s="49">
        <v>0.08131494</v>
      </c>
    </row>
    <row r="34" spans="1:7" ht="12.75">
      <c r="A34" t="s">
        <v>42</v>
      </c>
      <c r="B34" s="49">
        <v>-0.007954741</v>
      </c>
      <c r="C34" s="49">
        <v>-0.01172257</v>
      </c>
      <c r="D34" s="49">
        <v>0.001733591</v>
      </c>
      <c r="E34" s="49">
        <v>-6.263304E-05</v>
      </c>
      <c r="F34" s="49">
        <v>-0.02242557</v>
      </c>
      <c r="G34" s="49">
        <v>-0.006540701</v>
      </c>
    </row>
    <row r="35" spans="1:7" ht="12.75">
      <c r="A35" t="s">
        <v>43</v>
      </c>
      <c r="B35" s="49">
        <v>-5.857014E-05</v>
      </c>
      <c r="C35" s="49">
        <v>-0.006453249</v>
      </c>
      <c r="D35" s="49">
        <v>-0.005004926</v>
      </c>
      <c r="E35" s="49">
        <v>9.17223E-05</v>
      </c>
      <c r="F35" s="49">
        <v>0.004199692</v>
      </c>
      <c r="G35" s="49">
        <v>-0.002183425</v>
      </c>
    </row>
    <row r="36" spans="1:6" ht="12.75">
      <c r="A36" t="s">
        <v>44</v>
      </c>
      <c r="B36" s="49">
        <v>21.29211</v>
      </c>
      <c r="C36" s="49">
        <v>21.28601</v>
      </c>
      <c r="D36" s="49">
        <v>21.28601</v>
      </c>
      <c r="E36" s="49">
        <v>21.27991</v>
      </c>
      <c r="F36" s="49">
        <v>21.28296</v>
      </c>
    </row>
    <row r="37" spans="1:6" ht="12.75">
      <c r="A37" t="s">
        <v>45</v>
      </c>
      <c r="B37" s="49">
        <v>0.09460449</v>
      </c>
      <c r="C37" s="49">
        <v>-0.02339681</v>
      </c>
      <c r="D37" s="49">
        <v>-0.07578532</v>
      </c>
      <c r="E37" s="49">
        <v>-0.1037598</v>
      </c>
      <c r="F37" s="49">
        <v>-0.1327515</v>
      </c>
    </row>
    <row r="38" spans="1:7" ht="12.75">
      <c r="A38" t="s">
        <v>55</v>
      </c>
      <c r="B38" s="49">
        <v>2.787144E-05</v>
      </c>
      <c r="C38" s="49">
        <v>-4.789413E-05</v>
      </c>
      <c r="D38" s="49">
        <v>9.51694E-05</v>
      </c>
      <c r="E38" s="49">
        <v>-0.0003149491</v>
      </c>
      <c r="F38" s="49">
        <v>0.0004530048</v>
      </c>
      <c r="G38" s="49">
        <v>0.0002343497</v>
      </c>
    </row>
    <row r="39" spans="1:7" ht="12.75">
      <c r="A39" t="s">
        <v>56</v>
      </c>
      <c r="B39" s="49">
        <v>3.419233E-05</v>
      </c>
      <c r="C39" s="49">
        <v>3.597573E-05</v>
      </c>
      <c r="D39" s="49">
        <v>3.029879E-05</v>
      </c>
      <c r="E39" s="49">
        <v>-0.0001207788</v>
      </c>
      <c r="F39" s="49">
        <v>6.263742E-05</v>
      </c>
      <c r="G39" s="49">
        <v>0.0007572219</v>
      </c>
    </row>
    <row r="40" spans="2:7" ht="12.75">
      <c r="B40" t="s">
        <v>46</v>
      </c>
      <c r="C40">
        <v>-0.003757</v>
      </c>
      <c r="D40" t="s">
        <v>47</v>
      </c>
      <c r="E40">
        <v>3.116107</v>
      </c>
      <c r="F40" t="s">
        <v>48</v>
      </c>
      <c r="G40">
        <v>55.071708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2.787143507803104E-05</v>
      </c>
      <c r="C50">
        <f>-0.017/(C7*C7+C22*C22)*(C21*C22+C6*C7)</f>
        <v>-4.789412953158872E-05</v>
      </c>
      <c r="D50">
        <f>-0.017/(D7*D7+D22*D22)*(D21*D22+D6*D7)</f>
        <v>9.51693967498854E-05</v>
      </c>
      <c r="E50">
        <f>-0.017/(E7*E7+E22*E22)*(E21*E22+E6*E7)</f>
        <v>-0.00031494904236261593</v>
      </c>
      <c r="F50">
        <f>-0.017/(F7*F7+F22*F22)*(F21*F22+F6*F7)</f>
        <v>0.0004530048326714021</v>
      </c>
      <c r="G50">
        <f>(B50*B$4+C50*C$4+D50*D$4+E50*E$4+F50*F$4)/SUM(B$4:F$4)</f>
        <v>1.0547407324458636E-07</v>
      </c>
    </row>
    <row r="51" spans="1:7" ht="12.75">
      <c r="A51" t="s">
        <v>59</v>
      </c>
      <c r="B51">
        <f>-0.017/(B7*B7+B22*B22)*(B21*B7-B6*B22)</f>
        <v>3.419232309688253E-05</v>
      </c>
      <c r="C51">
        <f>-0.017/(C7*C7+C22*C22)*(C21*C7-C6*C22)</f>
        <v>3.597573543959895E-05</v>
      </c>
      <c r="D51">
        <f>-0.017/(D7*D7+D22*D22)*(D21*D7-D6*D22)</f>
        <v>3.0298778807465814E-05</v>
      </c>
      <c r="E51">
        <f>-0.017/(E7*E7+E22*E22)*(E21*E7-E6*E22)</f>
        <v>-0.00012077885249993988</v>
      </c>
      <c r="F51">
        <f>-0.017/(F7*F7+F22*F22)*(F21*F7-F6*F22)</f>
        <v>6.263741732435508E-05</v>
      </c>
      <c r="G51">
        <f>(B51*B$4+C51*C$4+D51*D$4+E51*E$4+F51*F$4)/SUM(B$4:F$4)</f>
        <v>1.9444400427018644E-07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10000.005924994215</v>
      </c>
      <c r="C62">
        <f>C7+(2/0.017)*(C8*C50-C23*C51)</f>
        <v>9999.988693177926</v>
      </c>
      <c r="D62">
        <f>D7+(2/0.017)*(D8*D50-D23*D51)</f>
        <v>10000.00373546421</v>
      </c>
      <c r="E62">
        <f>E7+(2/0.017)*(E8*E50-E23*E51)</f>
        <v>10000.009591866246</v>
      </c>
      <c r="F62">
        <f>F7+(2/0.017)*(F8*F50-F23*F51)</f>
        <v>9999.955354885087</v>
      </c>
    </row>
    <row r="63" spans="1:6" ht="12.75">
      <c r="A63" t="s">
        <v>67</v>
      </c>
      <c r="B63">
        <f>B8+(3/0.017)*(B9*B50-B24*B51)</f>
        <v>2.2026392366445524</v>
      </c>
      <c r="C63">
        <f>C8+(3/0.017)*(C9*C50-C24*C51)</f>
        <v>2.4696394226542906</v>
      </c>
      <c r="D63">
        <f>D8+(3/0.017)*(D9*D50-D24*D51)</f>
        <v>0.413193500730183</v>
      </c>
      <c r="E63">
        <f>E8+(3/0.017)*(E9*E50-E24*E51)</f>
        <v>0.18995195938742218</v>
      </c>
      <c r="F63">
        <f>F8+(3/0.017)*(F9*F50-F24*F51)</f>
        <v>0.5936471995786737</v>
      </c>
    </row>
    <row r="64" spans="1:6" ht="12.75">
      <c r="A64" t="s">
        <v>68</v>
      </c>
      <c r="B64">
        <f>B9+(4/0.017)*(B10*B50-B25*B51)</f>
        <v>-0.37421283524616406</v>
      </c>
      <c r="C64">
        <f>C9+(4/0.017)*(C10*C50-C25*C51)</f>
        <v>-0.12950314057010762</v>
      </c>
      <c r="D64">
        <f>D9+(4/0.017)*(D10*D50-D25*D51)</f>
        <v>-0.16707917848943935</v>
      </c>
      <c r="E64">
        <f>E9+(4/0.017)*(E10*E50-E25*E51)</f>
        <v>-0.32522401019351266</v>
      </c>
      <c r="F64">
        <f>F9+(4/0.017)*(F10*F50-F25*F51)</f>
        <v>-1.045708680664021</v>
      </c>
    </row>
    <row r="65" spans="1:6" ht="12.75">
      <c r="A65" t="s">
        <v>69</v>
      </c>
      <c r="B65">
        <f>B10+(5/0.017)*(B11*B50-B26*B51)</f>
        <v>-0.0401845789466518</v>
      </c>
      <c r="C65">
        <f>C10+(5/0.017)*(C11*C50-C26*C51)</f>
        <v>-0.548854542316091</v>
      </c>
      <c r="D65">
        <f>D10+(5/0.017)*(D11*D50-D26*D51)</f>
        <v>0.03937859227065473</v>
      </c>
      <c r="E65">
        <f>E10+(5/0.017)*(E11*E50-E26*E51)</f>
        <v>0.518928030597919</v>
      </c>
      <c r="F65">
        <f>F10+(5/0.017)*(F11*F50-F26*F51)</f>
        <v>-0.633633619386162</v>
      </c>
    </row>
    <row r="66" spans="1:6" ht="12.75">
      <c r="A66" t="s">
        <v>70</v>
      </c>
      <c r="B66">
        <f>B11+(6/0.017)*(B12*B50-B27*B51)</f>
        <v>1.714011313264519</v>
      </c>
      <c r="C66">
        <f>C11+(6/0.017)*(C12*C50-C27*C51)</f>
        <v>0.3111000578524221</v>
      </c>
      <c r="D66">
        <f>D11+(6/0.017)*(D12*D50-D27*D51)</f>
        <v>1.6816253352544634</v>
      </c>
      <c r="E66">
        <f>E11+(6/0.017)*(E12*E50-E27*E51)</f>
        <v>1.3587517619329188</v>
      </c>
      <c r="F66">
        <f>F11+(6/0.017)*(F12*F50-F27*F51)</f>
        <v>13.161306524563303</v>
      </c>
    </row>
    <row r="67" spans="1:6" ht="12.75">
      <c r="A67" t="s">
        <v>71</v>
      </c>
      <c r="B67">
        <f>B12+(7/0.017)*(B13*B50-B28*B51)</f>
        <v>0.10246080159128636</v>
      </c>
      <c r="C67">
        <f>C12+(7/0.017)*(C13*C50-C28*C51)</f>
        <v>-0.31761722032654993</v>
      </c>
      <c r="D67">
        <f>D12+(7/0.017)*(D13*D50-D28*D51)</f>
        <v>0.07189951724262313</v>
      </c>
      <c r="E67">
        <f>E12+(7/0.017)*(E13*E50-E28*E51)</f>
        <v>0.10198322645572452</v>
      </c>
      <c r="F67">
        <f>F12+(7/0.017)*(F13*F50-F28*F51)</f>
        <v>0.06436465683403542</v>
      </c>
    </row>
    <row r="68" spans="1:6" ht="12.75">
      <c r="A68" t="s">
        <v>72</v>
      </c>
      <c r="B68">
        <f>B13+(8/0.017)*(B14*B50-B29*B51)</f>
        <v>-0.053759361596100994</v>
      </c>
      <c r="C68">
        <f>C13+(8/0.017)*(C14*C50-C29*C51)</f>
        <v>-0.08430461272419867</v>
      </c>
      <c r="D68">
        <f>D13+(8/0.017)*(D14*D50-D29*D51)</f>
        <v>-0.05358765925767259</v>
      </c>
      <c r="E68">
        <f>E13+(8/0.017)*(E14*E50-E29*E51)</f>
        <v>-0.17550920904786954</v>
      </c>
      <c r="F68">
        <f>F13+(8/0.017)*(F14*F50-F29*F51)</f>
        <v>-0.020868623236636998</v>
      </c>
    </row>
    <row r="69" spans="1:6" ht="12.75">
      <c r="A69" t="s">
        <v>73</v>
      </c>
      <c r="B69">
        <f>B14+(9/0.017)*(B15*B50-B30*B51)</f>
        <v>-0.033691274523960875</v>
      </c>
      <c r="C69">
        <f>C14+(9/0.017)*(C15*C50-C30*C51)</f>
        <v>0.03062066494442347</v>
      </c>
      <c r="D69">
        <f>D14+(9/0.017)*(D15*D50-D30*D51)</f>
        <v>-0.032377085601269125</v>
      </c>
      <c r="E69">
        <f>E14+(9/0.017)*(E15*E50-E30*E51)</f>
        <v>-0.022053715937894892</v>
      </c>
      <c r="F69">
        <f>F14+(9/0.017)*(F15*F50-F30*F51)</f>
        <v>0.09775172907042544</v>
      </c>
    </row>
    <row r="70" spans="1:6" ht="12.75">
      <c r="A70" t="s">
        <v>74</v>
      </c>
      <c r="B70">
        <f>B15+(10/0.017)*(B16*B50-B31*B51)</f>
        <v>-0.4440863878284384</v>
      </c>
      <c r="C70">
        <f>C15+(10/0.017)*(C16*C50-C31*C51)</f>
        <v>-0.2097236353441281</v>
      </c>
      <c r="D70">
        <f>D15+(10/0.017)*(D16*D50-D31*D51)</f>
        <v>-0.11761309032299778</v>
      </c>
      <c r="E70">
        <f>E15+(10/0.017)*(E16*E50-E31*E51)</f>
        <v>-0.13371478282403584</v>
      </c>
      <c r="F70">
        <f>F15+(10/0.017)*(F16*F50-F31*F51)</f>
        <v>-0.3593595412405324</v>
      </c>
    </row>
    <row r="71" spans="1:6" ht="12.75">
      <c r="A71" t="s">
        <v>75</v>
      </c>
      <c r="B71">
        <f>B16+(11/0.017)*(B17*B50-B32*B51)</f>
        <v>0.01183300231917838</v>
      </c>
      <c r="C71">
        <f>C16+(11/0.017)*(C17*C50-C32*C51)</f>
        <v>-0.06088061698454309</v>
      </c>
      <c r="D71">
        <f>D16+(11/0.017)*(D17*D50-D32*D51)</f>
        <v>0.008257257376670725</v>
      </c>
      <c r="E71">
        <f>E16+(11/0.017)*(E17*E50-E32*E51)</f>
        <v>0.0521626541084528</v>
      </c>
      <c r="F71">
        <f>F16+(11/0.017)*(F17*F50-F32*F51)</f>
        <v>-0.033811337457754775</v>
      </c>
    </row>
    <row r="72" spans="1:6" ht="12.75">
      <c r="A72" t="s">
        <v>76</v>
      </c>
      <c r="B72">
        <f>B17+(12/0.017)*(B18*B50-B33*B51)</f>
        <v>-0.014658358051192345</v>
      </c>
      <c r="C72">
        <f>C17+(12/0.017)*(C18*C50-C33*C51)</f>
        <v>-0.02056052980899715</v>
      </c>
      <c r="D72">
        <f>D17+(12/0.017)*(D18*D50-D33*D51)</f>
        <v>-0.014907071843814295</v>
      </c>
      <c r="E72">
        <f>E17+(12/0.017)*(E18*E50-E33*E51)</f>
        <v>-0.010802014573347752</v>
      </c>
      <c r="F72">
        <f>F17+(12/0.017)*(F18*F50-F33*F51)</f>
        <v>-0.025384053072894614</v>
      </c>
    </row>
    <row r="73" spans="1:6" ht="12.75">
      <c r="A73" t="s">
        <v>77</v>
      </c>
      <c r="B73">
        <f>B18+(13/0.017)*(B19*B50-B34*B51)</f>
        <v>0.02349076370685159</v>
      </c>
      <c r="C73">
        <f>C18+(13/0.017)*(C19*C50-C34*C51)</f>
        <v>0.032671139590601236</v>
      </c>
      <c r="D73">
        <f>D18+(13/0.017)*(D19*D50-D34*D51)</f>
        <v>0.017599377154233996</v>
      </c>
      <c r="E73">
        <f>E18+(13/0.017)*(E19*E50-E34*E51)</f>
        <v>0.0178691398869786</v>
      </c>
      <c r="F73">
        <f>F18+(13/0.017)*(F19*F50-F34*F51)</f>
        <v>-0.003489818173480125</v>
      </c>
    </row>
    <row r="74" spans="1:6" ht="12.75">
      <c r="A74" t="s">
        <v>78</v>
      </c>
      <c r="B74">
        <f>B19+(14/0.017)*(B20*B50-B35*B51)</f>
        <v>-0.19804650559442824</v>
      </c>
      <c r="C74">
        <f>C19+(14/0.017)*(C20*C50-C35*C51)</f>
        <v>-0.1837660505758336</v>
      </c>
      <c r="D74">
        <f>D19+(14/0.017)*(D20*D50-D35*D51)</f>
        <v>-0.20608504896896382</v>
      </c>
      <c r="E74">
        <f>E19+(14/0.017)*(E20*E50-E35*E51)</f>
        <v>-0.1963154329584953</v>
      </c>
      <c r="F74">
        <f>F19+(14/0.017)*(F20*F50-F35*F51)</f>
        <v>-0.15130140129280042</v>
      </c>
    </row>
    <row r="75" spans="1:6" ht="12.75">
      <c r="A75" t="s">
        <v>79</v>
      </c>
      <c r="B75" s="49">
        <f>B20</f>
        <v>-0.004210999</v>
      </c>
      <c r="C75" s="49">
        <f>C20</f>
        <v>0.001078577</v>
      </c>
      <c r="D75" s="49">
        <f>D20</f>
        <v>-0.0008539934</v>
      </c>
      <c r="E75" s="49">
        <f>E20</f>
        <v>0.001666563</v>
      </c>
      <c r="F75" s="49">
        <f>F20</f>
        <v>-0.001876535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55.2334067562993</v>
      </c>
      <c r="C82">
        <f>C22+(2/0.017)*(C8*C51+C23*C50)</f>
        <v>44.608860893247716</v>
      </c>
      <c r="D82">
        <f>D22+(2/0.017)*(D8*D51+D23*D50)</f>
        <v>-6.3418929902176435</v>
      </c>
      <c r="E82">
        <f>E22+(2/0.017)*(E8*E51+E23*E50)</f>
        <v>-33.049496788357224</v>
      </c>
      <c r="F82">
        <f>F22+(2/0.017)*(F8*F51+F23*F50)</f>
        <v>-67.3306110494566</v>
      </c>
    </row>
    <row r="83" spans="1:6" ht="12.75">
      <c r="A83" t="s">
        <v>82</v>
      </c>
      <c r="B83">
        <f>B23+(3/0.017)*(B9*B51+B24*B50)</f>
        <v>0.3087061791445697</v>
      </c>
      <c r="C83">
        <f>C23+(3/0.017)*(C9*C51+C24*C50)</f>
        <v>-0.624633068881765</v>
      </c>
      <c r="D83">
        <f>D23+(3/0.017)*(D9*D51+D24*D50)</f>
        <v>0.3550001008018507</v>
      </c>
      <c r="E83">
        <f>E23+(3/0.017)*(E9*E51+E24*E50)</f>
        <v>0.6872722282197833</v>
      </c>
      <c r="F83">
        <f>F23+(3/0.017)*(F9*F51+F24*F50)</f>
        <v>11.242381139987279</v>
      </c>
    </row>
    <row r="84" spans="1:6" ht="12.75">
      <c r="A84" t="s">
        <v>83</v>
      </c>
      <c r="B84">
        <f>B24+(4/0.017)*(B10*B51+B25*B50)</f>
        <v>-1.33161769638168</v>
      </c>
      <c r="C84">
        <f>C24+(4/0.017)*(C10*C51+C25*C50)</f>
        <v>0.5372295819435414</v>
      </c>
      <c r="D84">
        <f>D24+(4/0.017)*(D10*D51+D25*D50)</f>
        <v>2.876034046170509</v>
      </c>
      <c r="E84">
        <f>E24+(4/0.017)*(E10*E51+E25*E50)</f>
        <v>4.003493961396231</v>
      </c>
      <c r="F84">
        <f>F24+(4/0.017)*(F10*F51+F25*F50)</f>
        <v>2.537377073619672</v>
      </c>
    </row>
    <row r="85" spans="1:6" ht="12.75">
      <c r="A85" t="s">
        <v>84</v>
      </c>
      <c r="B85">
        <f>B25+(5/0.017)*(B11*B51+B26*B50)</f>
        <v>-0.42898877919843176</v>
      </c>
      <c r="C85">
        <f>C25+(5/0.017)*(C11*C51+C26*C50)</f>
        <v>-0.8609150017996792</v>
      </c>
      <c r="D85">
        <f>D25+(5/0.017)*(D11*D51+D26*D50)</f>
        <v>-0.5166126646978184</v>
      </c>
      <c r="E85">
        <f>E25+(5/0.017)*(E11*E51+E26*E50)</f>
        <v>0.15076813766227248</v>
      </c>
      <c r="F85">
        <f>F25+(5/0.017)*(F11*F51+F26*F50)</f>
        <v>-0.8084134762227941</v>
      </c>
    </row>
    <row r="86" spans="1:6" ht="12.75">
      <c r="A86" t="s">
        <v>85</v>
      </c>
      <c r="B86">
        <f>B26+(6/0.017)*(B12*B51+B27*B50)</f>
        <v>-0.1936744214396779</v>
      </c>
      <c r="C86">
        <f>C26+(6/0.017)*(C12*C51+C27*C50)</f>
        <v>0.27477665118194955</v>
      </c>
      <c r="D86">
        <f>D26+(6/0.017)*(D12*D51+D27*D50)</f>
        <v>-0.15839722134775217</v>
      </c>
      <c r="E86">
        <f>E26+(6/0.017)*(E12*E51+E27*E50)</f>
        <v>-0.4620739887568479</v>
      </c>
      <c r="F86">
        <f>F26+(6/0.017)*(F12*F51+F27*F50)</f>
        <v>0.9590981948440696</v>
      </c>
    </row>
    <row r="87" spans="1:6" ht="12.75">
      <c r="A87" t="s">
        <v>86</v>
      </c>
      <c r="B87">
        <f>B27+(7/0.017)*(B13*B51+B28*B50)</f>
        <v>-0.07758464658197047</v>
      </c>
      <c r="C87">
        <f>C27+(7/0.017)*(C13*C51+C28*C50)</f>
        <v>0.1833447749069006</v>
      </c>
      <c r="D87">
        <f>D27+(7/0.017)*(D13*D51+D28*D50)</f>
        <v>0.02321525374990446</v>
      </c>
      <c r="E87">
        <f>E27+(7/0.017)*(E13*E51+E28*E50)</f>
        <v>-0.030666748550685446</v>
      </c>
      <c r="F87">
        <f>F27+(7/0.017)*(F13*F51+F28*F50)</f>
        <v>0.6232322010682239</v>
      </c>
    </row>
    <row r="88" spans="1:6" ht="12.75">
      <c r="A88" t="s">
        <v>87</v>
      </c>
      <c r="B88">
        <f>B28+(8/0.017)*(B14*B51+B29*B50)</f>
        <v>-0.09649287662817708</v>
      </c>
      <c r="C88">
        <f>C28+(8/0.017)*(C14*C51+C29*C50)</f>
        <v>-0.17519785480643066</v>
      </c>
      <c r="D88">
        <f>D28+(8/0.017)*(D14*D51+D29*D50)</f>
        <v>0.4525231682263434</v>
      </c>
      <c r="E88">
        <f>E28+(8/0.017)*(E14*E51+E29*E50)</f>
        <v>0.477269945813809</v>
      </c>
      <c r="F88">
        <f>F28+(8/0.017)*(F14*F51+F29*F50)</f>
        <v>0.34095362504556787</v>
      </c>
    </row>
    <row r="89" spans="1:6" ht="12.75">
      <c r="A89" t="s">
        <v>88</v>
      </c>
      <c r="B89">
        <f>B29+(9/0.017)*(B15*B51+B30*B50)</f>
        <v>0.07353535240488791</v>
      </c>
      <c r="C89">
        <f>C29+(9/0.017)*(C15*C51+C30*C50)</f>
        <v>-0.02426000669486689</v>
      </c>
      <c r="D89">
        <f>D29+(9/0.017)*(D15*D51+D30*D50)</f>
        <v>-0.021762717362073625</v>
      </c>
      <c r="E89">
        <f>E29+(9/0.017)*(E15*E51+E30*E50)</f>
        <v>0.06954218233391352</v>
      </c>
      <c r="F89">
        <f>F29+(9/0.017)*(F15*F51+F30*F50)</f>
        <v>-0.09006068276424405</v>
      </c>
    </row>
    <row r="90" spans="1:6" ht="12.75">
      <c r="A90" t="s">
        <v>89</v>
      </c>
      <c r="B90">
        <f>B30+(10/0.017)*(B16*B51+B31*B50)</f>
        <v>0.00846472112127674</v>
      </c>
      <c r="C90">
        <f>C30+(10/0.017)*(C16*C51+C31*C50)</f>
        <v>-0.02566528131325658</v>
      </c>
      <c r="D90">
        <f>D30+(10/0.017)*(D16*D51+D31*D50)</f>
        <v>-0.030801793262550396</v>
      </c>
      <c r="E90">
        <f>E30+(10/0.017)*(E16*E51+E31*E50)</f>
        <v>-0.03973856748321359</v>
      </c>
      <c r="F90">
        <f>F30+(10/0.017)*(F16*F51+F31*F50)</f>
        <v>0.26614133449990623</v>
      </c>
    </row>
    <row r="91" spans="1:6" ht="12.75">
      <c r="A91" t="s">
        <v>90</v>
      </c>
      <c r="B91">
        <f>B31+(11/0.017)*(B17*B51+B32*B50)</f>
        <v>0.05114879173569193</v>
      </c>
      <c r="C91">
        <f>C31+(11/0.017)*(C17*C51+C32*C50)</f>
        <v>0.050787261052765174</v>
      </c>
      <c r="D91">
        <f>D31+(11/0.017)*(D17*D51+D32*D50)</f>
        <v>0.0030562053231184064</v>
      </c>
      <c r="E91">
        <f>E31+(11/0.017)*(E17*E51+E32*E50)</f>
        <v>0.012126093508117629</v>
      </c>
      <c r="F91">
        <f>F31+(11/0.017)*(F17*F51+F32*F50)</f>
        <v>0.04454292755957667</v>
      </c>
    </row>
    <row r="92" spans="1:6" ht="12.75">
      <c r="A92" t="s">
        <v>91</v>
      </c>
      <c r="B92">
        <f>B32+(12/0.017)*(B18*B51+B33*B50)</f>
        <v>-6.419789440096366E-05</v>
      </c>
      <c r="C92">
        <f>C32+(12/0.017)*(C18*C51+C33*C50)</f>
        <v>-0.03714600289150703</v>
      </c>
      <c r="D92">
        <f>D32+(12/0.017)*(D18*D51+D33*D50)</f>
        <v>0.05237457492359264</v>
      </c>
      <c r="E92">
        <f>E32+(12/0.017)*(E18*E51+E33*E50)</f>
        <v>0.011399324825626013</v>
      </c>
      <c r="F92">
        <f>F32+(12/0.017)*(F18*F51+F33*F50)</f>
        <v>0.0639510213604358</v>
      </c>
    </row>
    <row r="93" spans="1:6" ht="12.75">
      <c r="A93" t="s">
        <v>92</v>
      </c>
      <c r="B93">
        <f>B33+(13/0.017)*(B19*B51+B34*B50)</f>
        <v>0.09114493517605084</v>
      </c>
      <c r="C93">
        <f>C33+(13/0.017)*(C19*C51+C34*C50)</f>
        <v>0.08285558729645935</v>
      </c>
      <c r="D93">
        <f>D33+(13/0.017)*(D19*D51+D34*D50)</f>
        <v>0.08465420279115629</v>
      </c>
      <c r="E93">
        <f>E33+(13/0.017)*(E19*E51+E34*E50)</f>
        <v>0.08621890614741463</v>
      </c>
      <c r="F93">
        <f>F33+(13/0.017)*(F19*F51+F34*F50)</f>
        <v>0.048204778801140366</v>
      </c>
    </row>
    <row r="94" spans="1:6" ht="12.75">
      <c r="A94" t="s">
        <v>93</v>
      </c>
      <c r="B94">
        <f>B34+(14/0.017)*(B20*B51+B35*B50)</f>
        <v>-0.008074660283007316</v>
      </c>
      <c r="C94">
        <f>C34+(14/0.017)*(C20*C51+C35*C50)</f>
        <v>-0.011436084422333903</v>
      </c>
      <c r="D94">
        <f>D34+(14/0.017)*(D20*D51+D35*D50)</f>
        <v>0.0013200221509068037</v>
      </c>
      <c r="E94">
        <f>E34+(14/0.017)*(E20*E51+E35*E50)</f>
        <v>-0.0002521876189588326</v>
      </c>
      <c r="F94">
        <f>F34+(14/0.017)*(F20*F51+F35*F50)</f>
        <v>-0.020955619851683684</v>
      </c>
    </row>
    <row r="95" spans="1:6" ht="12.75">
      <c r="A95" t="s">
        <v>94</v>
      </c>
      <c r="B95" s="49">
        <f>B35</f>
        <v>-5.857014E-05</v>
      </c>
      <c r="C95" s="49">
        <f>C35</f>
        <v>-0.006453249</v>
      </c>
      <c r="D95" s="49">
        <f>D35</f>
        <v>-0.005004926</v>
      </c>
      <c r="E95" s="49">
        <f>E35</f>
        <v>9.17223E-05</v>
      </c>
      <c r="F95" s="49">
        <f>F35</f>
        <v>0.004199692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2.2026379315828524</v>
      </c>
      <c r="C103">
        <f>C63*10000/C62</f>
        <v>2.469642215034802</v>
      </c>
      <c r="D103">
        <f>D63*10000/D62</f>
        <v>0.4131933463832873</v>
      </c>
      <c r="E103">
        <f>E63*10000/E62</f>
        <v>0.18995177718821818</v>
      </c>
      <c r="F103">
        <f>F63*10000/F62</f>
        <v>0.5936498499352506</v>
      </c>
      <c r="G103">
        <f>AVERAGE(C103:E103)</f>
        <v>1.0242624462021024</v>
      </c>
      <c r="H103">
        <f>STDEV(C103:E103)</f>
        <v>1.2567025131936835</v>
      </c>
      <c r="I103">
        <f>(B103*B4+C103*C4+D103*D4+E103*E4+F103*F4)/SUM(B4:F4)</f>
        <v>1.1372045873152223</v>
      </c>
      <c r="K103">
        <f>(LN(H103)+LN(H123))/2-LN(K114*K115^3)</f>
        <v>-3.9556284856541177</v>
      </c>
    </row>
    <row r="104" spans="1:11" ht="12.75">
      <c r="A104" t="s">
        <v>68</v>
      </c>
      <c r="B104">
        <f>B64*10000/B62</f>
        <v>-0.374212613525407</v>
      </c>
      <c r="C104">
        <f>C64*10000/C62</f>
        <v>-0.12950328699717004</v>
      </c>
      <c r="D104">
        <f>D64*10000/D62</f>
        <v>-0.1670791160776335</v>
      </c>
      <c r="E104">
        <f>E64*10000/E62</f>
        <v>-0.3252236982432913</v>
      </c>
      <c r="F104">
        <f>F64*10000/F62</f>
        <v>-1.0457133492632855</v>
      </c>
      <c r="G104">
        <f>AVERAGE(C104:E104)</f>
        <v>-0.20726870043936496</v>
      </c>
      <c r="H104">
        <f>STDEV(C104:E104)</f>
        <v>0.10386540262745933</v>
      </c>
      <c r="I104">
        <f>(B104*B4+C104*C4+D104*D4+E104*E4+F104*F4)/SUM(B4:F4)</f>
        <v>-0.3433406249874053</v>
      </c>
      <c r="K104">
        <f>(LN(H104)+LN(H124))/2-LN(K114*K115^4)</f>
        <v>-4.134627289233464</v>
      </c>
    </row>
    <row r="105" spans="1:11" ht="12.75">
      <c r="A105" t="s">
        <v>69</v>
      </c>
      <c r="B105">
        <f>B65*10000/B62</f>
        <v>-0.040184555137326126</v>
      </c>
      <c r="C105">
        <f>C65*10000/C62</f>
        <v>-0.5488551628968582</v>
      </c>
      <c r="D105">
        <f>D65*10000/D62</f>
        <v>0.03937857756092802</v>
      </c>
      <c r="E105">
        <f>E65*10000/E62</f>
        <v>0.5189275328495704</v>
      </c>
      <c r="F105">
        <f>F65*10000/F62</f>
        <v>-0.6336364482633665</v>
      </c>
      <c r="G105">
        <f>AVERAGE(C105:E105)</f>
        <v>0.0031503158378800578</v>
      </c>
      <c r="H105">
        <f>STDEV(C105:E105)</f>
        <v>0.5348124311798322</v>
      </c>
      <c r="I105">
        <f>(B105*B4+C105*C4+D105*D4+E105*E4+F105*F4)/SUM(B4:F4)</f>
        <v>-0.08821434940028015</v>
      </c>
      <c r="K105">
        <f>(LN(H105)+LN(H125))/2-LN(K114*K115^5)</f>
        <v>-3.341252653929141</v>
      </c>
    </row>
    <row r="106" spans="1:11" ht="12.75">
      <c r="A106" t="s">
        <v>70</v>
      </c>
      <c r="B106">
        <f>B66*10000/B62</f>
        <v>1.7140102977144092</v>
      </c>
      <c r="C106">
        <f>C66*10000/C62</f>
        <v>0.31110040960811997</v>
      </c>
      <c r="D106">
        <f>D66*10000/D62</f>
        <v>1.6816247070895727</v>
      </c>
      <c r="E106">
        <f>E66*10000/E62</f>
        <v>1.3587504586376526</v>
      </c>
      <c r="F106">
        <f>F66*10000/F62</f>
        <v>13.16136528362985</v>
      </c>
      <c r="G106">
        <f>AVERAGE(C106:E106)</f>
        <v>1.1171585251117817</v>
      </c>
      <c r="H106">
        <f>STDEV(C106:E106)</f>
        <v>0.7164908996319029</v>
      </c>
      <c r="I106">
        <f>(B106*B4+C106*C4+D106*D4+E106*E4+F106*F4)/SUM(B4:F4)</f>
        <v>2.811603034799927</v>
      </c>
      <c r="K106">
        <f>(LN(H106)+LN(H126))/2-LN(K114*K115^6)</f>
        <v>-2.76800481483482</v>
      </c>
    </row>
    <row r="107" spans="1:11" ht="12.75">
      <c r="A107" t="s">
        <v>71</v>
      </c>
      <c r="B107">
        <f>B67*10000/B62</f>
        <v>0.10246074088335665</v>
      </c>
      <c r="C107">
        <f>C67*10000/C62</f>
        <v>-0.3176175794510958</v>
      </c>
      <c r="D107">
        <f>D67*10000/D62</f>
        <v>0.07189949038482582</v>
      </c>
      <c r="E107">
        <f>E67*10000/E62</f>
        <v>0.1019831286348716</v>
      </c>
      <c r="F107">
        <f>F67*10000/F62</f>
        <v>0.0643649441920684</v>
      </c>
      <c r="G107">
        <f>AVERAGE(C107:E107)</f>
        <v>-0.0479116534771328</v>
      </c>
      <c r="H107">
        <f>STDEV(C107:E107)</f>
        <v>0.23405602150274732</v>
      </c>
      <c r="I107">
        <f>(B107*B4+C107*C4+D107*D4+E107*E4+F107*F4)/SUM(B4:F4)</f>
        <v>-0.011226792713356656</v>
      </c>
      <c r="K107">
        <f>(LN(H107)+LN(H127))/2-LN(K114*K115^7)</f>
        <v>-3.3370933173498196</v>
      </c>
    </row>
    <row r="108" spans="1:9" ht="12.75">
      <c r="A108" t="s">
        <v>72</v>
      </c>
      <c r="B108">
        <f>B68*10000/B62</f>
        <v>-0.05375932974372922</v>
      </c>
      <c r="C108">
        <f>C68*10000/C62</f>
        <v>-0.08430470804603206</v>
      </c>
      <c r="D108">
        <f>D68*10000/D62</f>
        <v>-0.05358763924020174</v>
      </c>
      <c r="E108">
        <f>E68*10000/E62</f>
        <v>-0.1755090407019452</v>
      </c>
      <c r="F108">
        <f>F68*10000/F62</f>
        <v>-0.0208687164052612</v>
      </c>
      <c r="G108">
        <f>AVERAGE(C108:E108)</f>
        <v>-0.10446712932939299</v>
      </c>
      <c r="H108">
        <f>STDEV(C108:E108)</f>
        <v>0.06341213967060806</v>
      </c>
      <c r="I108">
        <f>(B108*B4+C108*C4+D108*D4+E108*E4+F108*F4)/SUM(B4:F4)</f>
        <v>-0.08597476275742945</v>
      </c>
    </row>
    <row r="109" spans="1:9" ht="12.75">
      <c r="A109" t="s">
        <v>73</v>
      </c>
      <c r="B109">
        <f>B69*10000/B62</f>
        <v>-0.033691254561912035</v>
      </c>
      <c r="C109">
        <f>C69*10000/C62</f>
        <v>0.03062069956670365</v>
      </c>
      <c r="D109">
        <f>D69*10000/D62</f>
        <v>-0.03237707350692919</v>
      </c>
      <c r="E109">
        <f>E69*10000/E62</f>
        <v>-0.022053694784285833</v>
      </c>
      <c r="F109">
        <f>F69*10000/F62</f>
        <v>0.09775216548609154</v>
      </c>
      <c r="G109">
        <f>AVERAGE(C109:E109)</f>
        <v>-0.007936689574837124</v>
      </c>
      <c r="H109">
        <f>STDEV(C109:E109)</f>
        <v>0.03378827059975009</v>
      </c>
      <c r="I109">
        <f>(B109*B4+C109*C4+D109*D4+E109*E4+F109*F4)/SUM(B4:F4)</f>
        <v>0.002460138846418054</v>
      </c>
    </row>
    <row r="110" spans="1:11" ht="12.75">
      <c r="A110" t="s">
        <v>74</v>
      </c>
      <c r="B110">
        <f>B70*10000/B62</f>
        <v>-0.4440861247076664</v>
      </c>
      <c r="C110">
        <f>C70*10000/C62</f>
        <v>-0.2097238724751792</v>
      </c>
      <c r="D110">
        <f>D70*10000/D62</f>
        <v>-0.11761304638906524</v>
      </c>
      <c r="E110">
        <f>E70*10000/E62</f>
        <v>-0.13371465456672765</v>
      </c>
      <c r="F110">
        <f>F70*10000/F62</f>
        <v>-0.3593611456124965</v>
      </c>
      <c r="G110">
        <f>AVERAGE(C110:E110)</f>
        <v>-0.15368385781032404</v>
      </c>
      <c r="H110">
        <f>STDEV(C110:E110)</f>
        <v>0.04919530342628893</v>
      </c>
      <c r="I110">
        <f>(B110*B4+C110*C4+D110*D4+E110*E4+F110*F4)/SUM(B4:F4)</f>
        <v>-0.22311492859406068</v>
      </c>
      <c r="K110">
        <f>EXP(AVERAGE(K103:K107))</f>
        <v>0.029977106293401307</v>
      </c>
    </row>
    <row r="111" spans="1:9" ht="12.75">
      <c r="A111" t="s">
        <v>75</v>
      </c>
      <c r="B111">
        <f>B71*10000/B62</f>
        <v>0.011832995308135506</v>
      </c>
      <c r="C111">
        <f>C71*10000/C62</f>
        <v>-0.06088068582125132</v>
      </c>
      <c r="D111">
        <f>D71*10000/D62</f>
        <v>0.008257254292202938</v>
      </c>
      <c r="E111">
        <f>E71*10000/E62</f>
        <v>0.05216260407478066</v>
      </c>
      <c r="F111">
        <f>F71*10000/F62</f>
        <v>-0.03381148840953332</v>
      </c>
      <c r="G111">
        <f>AVERAGE(C111:E111)</f>
        <v>-0.00015360915142257486</v>
      </c>
      <c r="H111">
        <f>STDEV(C111:E111)</f>
        <v>0.05698906312205938</v>
      </c>
      <c r="I111">
        <f>(B111*B4+C111*C4+D111*D4+E111*E4+F111*F4)/SUM(B4:F4)</f>
        <v>-0.0029239660584122976</v>
      </c>
    </row>
    <row r="112" spans="1:9" ht="12.75">
      <c r="A112" t="s">
        <v>76</v>
      </c>
      <c r="B112">
        <f>B72*10000/B62</f>
        <v>-0.014658349366128826</v>
      </c>
      <c r="C112">
        <f>C72*10000/C62</f>
        <v>-0.020560553056448667</v>
      </c>
      <c r="D112">
        <f>D72*10000/D62</f>
        <v>-0.014907066275333041</v>
      </c>
      <c r="E112">
        <f>E72*10000/E62</f>
        <v>-0.010802004212209792</v>
      </c>
      <c r="F112">
        <f>F72*10000/F62</f>
        <v>-0.025384166400797208</v>
      </c>
      <c r="G112">
        <f>AVERAGE(C112:E112)</f>
        <v>-0.015423207847997167</v>
      </c>
      <c r="H112">
        <f>STDEV(C112:E112)</f>
        <v>0.004899706162477813</v>
      </c>
      <c r="I112">
        <f>(B112*B4+C112*C4+D112*D4+E112*E4+F112*F4)/SUM(B4:F4)</f>
        <v>-0.016643481483062494</v>
      </c>
    </row>
    <row r="113" spans="1:9" ht="12.75">
      <c r="A113" t="s">
        <v>77</v>
      </c>
      <c r="B113">
        <f>B73*10000/B62</f>
        <v>0.02349074978859593</v>
      </c>
      <c r="C113">
        <f>C73*10000/C62</f>
        <v>0.032671176531319235</v>
      </c>
      <c r="D113">
        <f>D73*10000/D62</f>
        <v>0.017599370580052107</v>
      </c>
      <c r="E113">
        <f>E73*10000/E62</f>
        <v>0.017869122747155068</v>
      </c>
      <c r="F113">
        <f>F73*10000/F62</f>
        <v>-0.003489833753883022</v>
      </c>
      <c r="G113">
        <f>AVERAGE(C113:E113)</f>
        <v>0.022713223286175466</v>
      </c>
      <c r="H113">
        <f>STDEV(C113:E113)</f>
        <v>0.008624895140363516</v>
      </c>
      <c r="I113">
        <f>(B113*B4+C113*C4+D113*D4+E113*E4+F113*F4)/SUM(B4:F4)</f>
        <v>0.019327841050196793</v>
      </c>
    </row>
    <row r="114" spans="1:11" ht="12.75">
      <c r="A114" t="s">
        <v>78</v>
      </c>
      <c r="B114">
        <f>B74*10000/B62</f>
        <v>-0.19804638825205775</v>
      </c>
      <c r="C114">
        <f>C74*10000/C62</f>
        <v>-0.18376625835707225</v>
      </c>
      <c r="D114">
        <f>D74*10000/D62</f>
        <v>-0.20608497198666012</v>
      </c>
      <c r="E114">
        <f>E74*10000/E62</f>
        <v>-0.1963152446555384</v>
      </c>
      <c r="F114">
        <f>F74*10000/F62</f>
        <v>-0.15130207678266086</v>
      </c>
      <c r="G114">
        <f>AVERAGE(C114:E114)</f>
        <v>-0.19538882499975693</v>
      </c>
      <c r="H114">
        <f>STDEV(C114:E114)</f>
        <v>0.011188160463358117</v>
      </c>
      <c r="I114">
        <f>(B114*B4+C114*C4+D114*D4+E114*E4+F114*F4)/SUM(B4:F4)</f>
        <v>-0.18988423601110957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-0.004210996504987007</v>
      </c>
      <c r="C115">
        <f>C75*10000/C62</f>
        <v>0.0010785782195292023</v>
      </c>
      <c r="D115">
        <f>D75*10000/D62</f>
        <v>-0.0008539930809939409</v>
      </c>
      <c r="E115">
        <f>E75*10000/E62</f>
        <v>0.0016665614014565945</v>
      </c>
      <c r="F115">
        <f>F75*10000/F62</f>
        <v>-0.0018765433778494742</v>
      </c>
      <c r="G115">
        <f>AVERAGE(C115:E115)</f>
        <v>0.0006303821799972853</v>
      </c>
      <c r="H115">
        <f>STDEV(C115:E115)</f>
        <v>0.0013186957541978525</v>
      </c>
      <c r="I115">
        <f>(B115*B4+C115*C4+D115*D4+E115*E4+F115*F4)/SUM(B4:F4)</f>
        <v>-0.000403830302989521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55.233374030557144</v>
      </c>
      <c r="C122">
        <f>C82*10000/C62</f>
        <v>44.60891133175005</v>
      </c>
      <c r="D122">
        <f>D82*10000/D62</f>
        <v>-6.3418906212271</v>
      </c>
      <c r="E122">
        <f>E82*10000/E62</f>
        <v>-33.04946508775236</v>
      </c>
      <c r="F122">
        <f>F82*10000/F62</f>
        <v>-67.33091164908538</v>
      </c>
      <c r="G122">
        <f>AVERAGE(C122:E122)</f>
        <v>1.7391852075901966</v>
      </c>
      <c r="H122">
        <f>STDEV(C122:E122)</f>
        <v>39.454831097618495</v>
      </c>
      <c r="I122">
        <f>(B122*B4+C122*C4+D122*D4+E122*E4+F122*F4)/SUM(B4:F4)</f>
        <v>0.2506158141415752</v>
      </c>
    </row>
    <row r="123" spans="1:9" ht="12.75">
      <c r="A123" t="s">
        <v>82</v>
      </c>
      <c r="B123">
        <f>B83*10000/B62</f>
        <v>0.3087059962364455</v>
      </c>
      <c r="C123">
        <f>C83*10000/C62</f>
        <v>-0.6246337751440607</v>
      </c>
      <c r="D123">
        <f>D83*10000/D62</f>
        <v>0.35499996819288315</v>
      </c>
      <c r="E123">
        <f>E83*10000/E62</f>
        <v>0.6872715689980868</v>
      </c>
      <c r="F123">
        <f>F83*10000/F62</f>
        <v>11.24243133195115</v>
      </c>
      <c r="G123">
        <f>AVERAGE(C123:E123)</f>
        <v>0.13921258734896977</v>
      </c>
      <c r="H123">
        <f>STDEV(C123:E123)</f>
        <v>0.682053556031921</v>
      </c>
      <c r="I123">
        <f>(B123*B4+C123*C4+D123*D4+E123*E4+F123*F4)/SUM(B4:F4)</f>
        <v>1.6462614230234098</v>
      </c>
    </row>
    <row r="124" spans="1:9" ht="12.75">
      <c r="A124" t="s">
        <v>83</v>
      </c>
      <c r="B124">
        <f>B84*10000/B62</f>
        <v>-1.3316169073994326</v>
      </c>
      <c r="C124">
        <f>C84*10000/C62</f>
        <v>0.5372301893801579</v>
      </c>
      <c r="D124">
        <f>D84*10000/D62</f>
        <v>2.876032971838686</v>
      </c>
      <c r="E124">
        <f>E84*10000/E62</f>
        <v>4.003490121302054</v>
      </c>
      <c r="F124">
        <f>F84*10000/F62</f>
        <v>2.5373884018193498</v>
      </c>
      <c r="G124">
        <f>AVERAGE(C124:E124)</f>
        <v>2.4722510941736324</v>
      </c>
      <c r="H124">
        <f>STDEV(C124:E124)</f>
        <v>1.7680552402172944</v>
      </c>
      <c r="I124">
        <f>(B124*B4+C124*C4+D124*D4+E124*E4+F124*F4)/SUM(B4:F4)</f>
        <v>1.9310966835858843</v>
      </c>
    </row>
    <row r="125" spans="1:9" ht="12.75">
      <c r="A125" t="s">
        <v>84</v>
      </c>
      <c r="B125">
        <f>B85*10000/B62</f>
        <v>-0.4289885250229789</v>
      </c>
      <c r="C125">
        <f>C85*10000/C62</f>
        <v>-0.8609159752220544</v>
      </c>
      <c r="D125">
        <f>D85*10000/D62</f>
        <v>-0.5166124717190785</v>
      </c>
      <c r="E125">
        <f>E85*10000/E62</f>
        <v>0.15076799304763014</v>
      </c>
      <c r="F125">
        <f>F85*10000/F62</f>
        <v>-0.8084170854101618</v>
      </c>
      <c r="G125">
        <f>AVERAGE(C125:E125)</f>
        <v>-0.4089201512978342</v>
      </c>
      <c r="H125">
        <f>STDEV(C125:E125)</f>
        <v>0.514367903179969</v>
      </c>
      <c r="I125">
        <f>(B125*B4+C125*C4+D125*D4+E125*E4+F125*F4)/SUM(B4:F4)</f>
        <v>-0.46522406768031016</v>
      </c>
    </row>
    <row r="126" spans="1:9" ht="12.75">
      <c r="A126" t="s">
        <v>85</v>
      </c>
      <c r="B126">
        <f>B86*10000/B62</f>
        <v>-0.19367430668776323</v>
      </c>
      <c r="C126">
        <f>C86*10000/C62</f>
        <v>0.2747769618673713</v>
      </c>
      <c r="D126">
        <f>D86*10000/D62</f>
        <v>-0.15839716217905914</v>
      </c>
      <c r="E126">
        <f>E86*10000/E62</f>
        <v>-0.46207354554208346</v>
      </c>
      <c r="F126">
        <f>F86*10000/F62</f>
        <v>0.9591024767680985</v>
      </c>
      <c r="G126">
        <f>AVERAGE(C126:E126)</f>
        <v>-0.11523124861792376</v>
      </c>
      <c r="H126">
        <f>STDEV(C126:E126)</f>
        <v>0.3703169448426149</v>
      </c>
      <c r="I126">
        <f>(B126*B4+C126*C4+D126*D4+E126*E4+F126*F4)/SUM(B4:F4)</f>
        <v>0.01694489425675724</v>
      </c>
    </row>
    <row r="127" spans="1:9" ht="12.75">
      <c r="A127" t="s">
        <v>86</v>
      </c>
      <c r="B127">
        <f>B87*10000/B62</f>
        <v>-0.07758460061313949</v>
      </c>
      <c r="C127">
        <f>C87*10000/C62</f>
        <v>0.1833449822118098</v>
      </c>
      <c r="D127">
        <f>D87*10000/D62</f>
        <v>0.02321524507793275</v>
      </c>
      <c r="E127">
        <f>E87*10000/E62</f>
        <v>-0.03066671913557863</v>
      </c>
      <c r="F127">
        <f>F87*10000/F62</f>
        <v>0.6232349835079695</v>
      </c>
      <c r="G127">
        <f>AVERAGE(C127:E127)</f>
        <v>0.0586311693847213</v>
      </c>
      <c r="H127">
        <f>STDEV(C127:E127)</f>
        <v>0.11131472431479618</v>
      </c>
      <c r="I127">
        <f>(B127*B4+C127*C4+D127*D4+E127*E4+F127*F4)/SUM(B4:F4)</f>
        <v>0.11435972087424692</v>
      </c>
    </row>
    <row r="128" spans="1:9" ht="12.75">
      <c r="A128" t="s">
        <v>87</v>
      </c>
      <c r="B128">
        <f>B88*10000/B62</f>
        <v>-0.09649281945623737</v>
      </c>
      <c r="C128">
        <f>C88*10000/C62</f>
        <v>-0.17519805289975185</v>
      </c>
      <c r="D128">
        <f>D88*10000/D62</f>
        <v>0.4525229991879966</v>
      </c>
      <c r="E128">
        <f>E88*10000/E62</f>
        <v>0.4772694880232997</v>
      </c>
      <c r="F128">
        <f>F88*10000/F62</f>
        <v>0.34095514724374076</v>
      </c>
      <c r="G128">
        <f>AVERAGE(C128:E128)</f>
        <v>0.2515314781038482</v>
      </c>
      <c r="H128">
        <f>STDEV(C128:E128)</f>
        <v>0.36976569155389916</v>
      </c>
      <c r="I128">
        <f>(B128*B4+C128*C4+D128*D4+E128*E4+F128*F4)/SUM(B4:F4)</f>
        <v>0.21313337869300633</v>
      </c>
    </row>
    <row r="129" spans="1:9" ht="12.75">
      <c r="A129" t="s">
        <v>88</v>
      </c>
      <c r="B129">
        <f>B89*10000/B62</f>
        <v>0.07353530883525997</v>
      </c>
      <c r="C129">
        <f>C89*10000/C62</f>
        <v>-0.02426003412525583</v>
      </c>
      <c r="D129">
        <f>D89*10000/D62</f>
        <v>-0.02176270923269148</v>
      </c>
      <c r="E129">
        <f>E89*10000/E62</f>
        <v>0.06954211563004635</v>
      </c>
      <c r="F129">
        <f>F89*10000/F62</f>
        <v>-0.09006108484299225</v>
      </c>
      <c r="G129">
        <f>AVERAGE(C129:E129)</f>
        <v>0.007839790757366348</v>
      </c>
      <c r="H129">
        <f>STDEV(C129:E129)</f>
        <v>0.05345036790261658</v>
      </c>
      <c r="I129">
        <f>(B129*B4+C129*C4+D129*D4+E129*E4+F129*F4)/SUM(B4:F4)</f>
        <v>0.004254646880538825</v>
      </c>
    </row>
    <row r="130" spans="1:9" ht="12.75">
      <c r="A130" t="s">
        <v>89</v>
      </c>
      <c r="B130">
        <f>B90*10000/B62</f>
        <v>0.008464716105937345</v>
      </c>
      <c r="C130">
        <f>C90*10000/C62</f>
        <v>-0.02566531033256632</v>
      </c>
      <c r="D130">
        <f>D90*10000/D62</f>
        <v>-0.03080178175665506</v>
      </c>
      <c r="E130">
        <f>E90*10000/E62</f>
        <v>-0.03973852936654774</v>
      </c>
      <c r="F130">
        <f>F90*10000/F62</f>
        <v>0.2661425226962571</v>
      </c>
      <c r="G130">
        <f>AVERAGE(C130:E130)</f>
        <v>-0.03206854048525637</v>
      </c>
      <c r="H130">
        <f>STDEV(C130:E130)</f>
        <v>0.007121613704208518</v>
      </c>
      <c r="I130">
        <f>(B130*B4+C130*C4+D130*D4+E130*E4+F130*F4)/SUM(B4:F4)</f>
        <v>0.01361007486401313</v>
      </c>
    </row>
    <row r="131" spans="1:9" ht="12.75">
      <c r="A131" t="s">
        <v>90</v>
      </c>
      <c r="B131">
        <f>B91*10000/B62</f>
        <v>0.05114876143008037</v>
      </c>
      <c r="C131">
        <f>C91*10000/C62</f>
        <v>0.05078731847708254</v>
      </c>
      <c r="D131">
        <f>D91*10000/D62</f>
        <v>0.0030562041814842724</v>
      </c>
      <c r="E131">
        <f>E91*10000/E62</f>
        <v>0.012126081876942084</v>
      </c>
      <c r="F131">
        <f>F91*10000/F62</f>
        <v>0.044543126422876445</v>
      </c>
      <c r="G131">
        <f>AVERAGE(C131:E131)</f>
        <v>0.02198986817850296</v>
      </c>
      <c r="H131">
        <f>STDEV(C131:E131)</f>
        <v>0.025348284520397262</v>
      </c>
      <c r="I131">
        <f>(B131*B4+C131*C4+D131*D4+E131*E4+F131*F4)/SUM(B4:F4)</f>
        <v>0.02921822744042653</v>
      </c>
    </row>
    <row r="132" spans="1:9" ht="12.75">
      <c r="A132" t="s">
        <v>91</v>
      </c>
      <c r="B132">
        <f>B92*10000/B62</f>
        <v>-6.419785636377091E-05</v>
      </c>
      <c r="C132">
        <f>C92*10000/C62</f>
        <v>-0.03714604489187907</v>
      </c>
      <c r="D132">
        <f>D92*10000/D62</f>
        <v>0.052374555359264933</v>
      </c>
      <c r="E132">
        <f>E92*10000/E62</f>
        <v>0.011399313891556599</v>
      </c>
      <c r="F132">
        <f>F92*10000/F62</f>
        <v>0.06395130687178022</v>
      </c>
      <c r="G132">
        <f>AVERAGE(C132:E132)</f>
        <v>0.008875941452980823</v>
      </c>
      <c r="H132">
        <f>STDEV(C132:E132)</f>
        <v>0.04481361426708522</v>
      </c>
      <c r="I132">
        <f>(B132*B4+C132*C4+D132*D4+E132*E4+F132*F4)/SUM(B4:F4)</f>
        <v>0.014932758325250938</v>
      </c>
    </row>
    <row r="133" spans="1:9" ht="12.75">
      <c r="A133" t="s">
        <v>92</v>
      </c>
      <c r="B133">
        <f>B93*10000/B62</f>
        <v>0.09114488117276147</v>
      </c>
      <c r="C133">
        <f>C93*10000/C62</f>
        <v>0.08285568097990362</v>
      </c>
      <c r="D133">
        <f>D93*10000/D62</f>
        <v>0.08465417116889362</v>
      </c>
      <c r="E133">
        <f>E93*10000/E62</f>
        <v>0.08621882344747239</v>
      </c>
      <c r="F133">
        <f>F93*10000/F62</f>
        <v>0.04820499401289007</v>
      </c>
      <c r="G133">
        <f>AVERAGE(C133:E133)</f>
        <v>0.08457622519875656</v>
      </c>
      <c r="H133">
        <f>STDEV(C133:E133)</f>
        <v>0.001682925576186798</v>
      </c>
      <c r="I133">
        <f>(B133*B4+C133*C4+D133*D4+E133*E4+F133*F4)/SUM(B4:F4)</f>
        <v>0.08066828551426736</v>
      </c>
    </row>
    <row r="134" spans="1:9" ht="12.75">
      <c r="A134" t="s">
        <v>93</v>
      </c>
      <c r="B134">
        <f>B94*10000/B62</f>
        <v>-0.008074655498778604</v>
      </c>
      <c r="C134">
        <f>C94*10000/C62</f>
        <v>-0.011436097352925702</v>
      </c>
      <c r="D134">
        <f>D94*10000/D62</f>
        <v>0.0013200216578174377</v>
      </c>
      <c r="E134">
        <f>E94*10000/E62</f>
        <v>-0.0002521873770640736</v>
      </c>
      <c r="F134">
        <f>F94*10000/F62</f>
        <v>-0.020955713408707007</v>
      </c>
      <c r="G134">
        <f>AVERAGE(C134:E134)</f>
        <v>-0.003456087690724113</v>
      </c>
      <c r="H134">
        <f>STDEV(C134:E134)</f>
        <v>0.006955456560784763</v>
      </c>
      <c r="I134">
        <f>(B134*B4+C134*C4+D134*D4+E134*E4+F134*F4)/SUM(B4:F4)</f>
        <v>-0.006461222096788522</v>
      </c>
    </row>
    <row r="135" spans="1:9" ht="12.75">
      <c r="A135" t="s">
        <v>94</v>
      </c>
      <c r="B135">
        <f>B95*10000/B62</f>
        <v>-5.85701052972465E-05</v>
      </c>
      <c r="C135">
        <f>C95*10000/C62</f>
        <v>-0.006453256296582076</v>
      </c>
      <c r="D135">
        <f>D95*10000/D62</f>
        <v>-0.005004924130428503</v>
      </c>
      <c r="E135">
        <f>E95*10000/E62</f>
        <v>9.172221202128104E-05</v>
      </c>
      <c r="F135">
        <f>F95*10000/F62</f>
        <v>0.004199710749656901</v>
      </c>
      <c r="G135">
        <f>AVERAGE(C135:E135)</f>
        <v>-0.0037888194049964324</v>
      </c>
      <c r="H135">
        <f>STDEV(C135:E135)</f>
        <v>0.0034377854713366885</v>
      </c>
      <c r="I135">
        <f>(B135*B4+C135*C4+D135*D4+E135*E4+F135*F4)/SUM(B4:F4)</f>
        <v>-0.0021834524958898364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2005-09-30T07:34:08Z</cp:lastPrinted>
  <dcterms:created xsi:type="dcterms:W3CDTF">2005-09-30T07:34:08Z</dcterms:created>
  <dcterms:modified xsi:type="dcterms:W3CDTF">2005-09-30T08:27:52Z</dcterms:modified>
  <cp:category/>
  <cp:version/>
  <cp:contentType/>
  <cp:contentStatus/>
</cp:coreProperties>
</file>