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<sst xmlns="http://schemas.openxmlformats.org/spreadsheetml/2006/main" count="204" uniqueCount="98">
  <si>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04/10/2005       09:13:32</t>
  </si>
  <si>
    <t>LISSNER</t>
  </si>
  <si>
    <t>HCMQAP692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</si>
  <si>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</si>
  <si>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</si>
  <si>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</si>
  <si>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</si>
  <si>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</si>
  <si>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</si>
  <si>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</si>
  <si>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</si>
  <si>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</si>
  <si>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</si>
  <si>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</si>
  <si>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</si>
  <si>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</si>
  <si>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</si>
  <si>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</si>
  <si>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</si>
  <si>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</si>
  <si>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</si>
  <si>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</si>
  <si>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</si>
  <si>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</si>
  <si>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</si>
  <si>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</si>
  <si>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</si>
  <si>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</si>
  <si>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</si>
  <si>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</si>
  <si>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</si>
  <si>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a3*!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</si>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</sst>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0744156"/>
        <c:axId val="29588541"/>
      </c:lineChart>
      <c:catAx>
        <c:axId val="107441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588541"/>
        <c:crosses val="autoZero"/>
        <c:auto val="1"/>
        <c:lblOffset val="100"/>
        <c:noMultiLvlLbl val="0"/>
      </c:catAx>
      <c:valAx>
        <c:axId val="29588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4415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-0.002254</v>
      </c>
      <c r="C4" s="12">
        <v>-0.003756</v>
      </c>
      <c r="D4" s="12">
        <v>-0.003756</v>
      </c>
      <c r="E4" s="12">
        <v>-0.003757</v>
      </c>
      <c r="F4" s="24">
        <v>-0.00209</v>
      </c>
      <c r="G4" s="34">
        <v>-0.011708</v>
      </c>
    </row>
    <row r="5" spans="1:7" ht="12.75" thickBot="1">
      <c r="A5" s="44" t="s">
        <v>13</v>
      </c>
      <c r="B5" s="45">
        <v>3.483668</v>
      </c>
      <c r="C5" s="46">
        <v>1.923407</v>
      </c>
      <c r="D5" s="46">
        <v>0.311598</v>
      </c>
      <c r="E5" s="46">
        <v>-2.278009</v>
      </c>
      <c r="F5" s="47">
        <v>-3.700584</v>
      </c>
      <c r="G5" s="48">
        <v>3.927732</v>
      </c>
    </row>
    <row r="6" spans="1:7" ht="12.75" thickTop="1">
      <c r="A6" s="6" t="s">
        <v>14</v>
      </c>
      <c r="B6" s="39">
        <v>57.93162</v>
      </c>
      <c r="C6" s="40">
        <v>-74.37625</v>
      </c>
      <c r="D6" s="40">
        <v>77.52635</v>
      </c>
      <c r="E6" s="40">
        <v>-85.70275</v>
      </c>
      <c r="F6" s="41">
        <v>85.97929</v>
      </c>
      <c r="G6" s="42">
        <v>0.006150459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5.164442</v>
      </c>
      <c r="C8" s="13">
        <v>0.9743597</v>
      </c>
      <c r="D8" s="13">
        <v>-0.667089</v>
      </c>
      <c r="E8" s="13">
        <v>0.7336381</v>
      </c>
      <c r="F8" s="25">
        <v>-2.295066</v>
      </c>
      <c r="G8" s="35">
        <v>0.6889744</v>
      </c>
    </row>
    <row r="9" spans="1:7" ht="12">
      <c r="A9" s="20" t="s">
        <v>17</v>
      </c>
      <c r="B9" s="29">
        <v>-0.2994299</v>
      </c>
      <c r="C9" s="13">
        <v>-0.4316056</v>
      </c>
      <c r="D9" s="13">
        <v>-0.7100998</v>
      </c>
      <c r="E9" s="13">
        <v>-0.1350087</v>
      </c>
      <c r="F9" s="25">
        <v>-1.11019</v>
      </c>
      <c r="G9" s="35">
        <v>-0.4989684</v>
      </c>
    </row>
    <row r="10" spans="1:7" ht="12">
      <c r="A10" s="20" t="s">
        <v>18</v>
      </c>
      <c r="B10" s="29">
        <v>-0.8162639</v>
      </c>
      <c r="C10" s="13">
        <v>-1.069509</v>
      </c>
      <c r="D10" s="13">
        <v>0.2996909</v>
      </c>
      <c r="E10" s="13">
        <v>-0.5713567</v>
      </c>
      <c r="F10" s="25">
        <v>0.2391711</v>
      </c>
      <c r="G10" s="35">
        <v>-0.4085281</v>
      </c>
    </row>
    <row r="11" spans="1:7" ht="12">
      <c r="A11" s="21" t="s">
        <v>19</v>
      </c>
      <c r="B11" s="31">
        <v>1.945197</v>
      </c>
      <c r="C11" s="15">
        <v>0.8868175</v>
      </c>
      <c r="D11" s="15">
        <v>1.75845</v>
      </c>
      <c r="E11" s="15">
        <v>0.9987515</v>
      </c>
      <c r="F11" s="27">
        <v>12.63029</v>
      </c>
      <c r="G11" s="37">
        <v>2.848093</v>
      </c>
    </row>
    <row r="12" spans="1:7" ht="12">
      <c r="A12" s="20" t="s">
        <v>20</v>
      </c>
      <c r="B12" s="29">
        <v>0.2445796</v>
      </c>
      <c r="C12" s="13">
        <v>-0.4843099</v>
      </c>
      <c r="D12" s="13">
        <v>0.04045844</v>
      </c>
      <c r="E12" s="13">
        <v>-0.09536986</v>
      </c>
      <c r="F12" s="25">
        <v>-0.06708347</v>
      </c>
      <c r="G12" s="35">
        <v>-0.103402</v>
      </c>
    </row>
    <row r="13" spans="1:7" ht="12">
      <c r="A13" s="20" t="s">
        <v>21</v>
      </c>
      <c r="B13" s="29">
        <v>-0.09073152</v>
      </c>
      <c r="C13" s="13">
        <v>0.009758408</v>
      </c>
      <c r="D13" s="13">
        <v>0.03055039</v>
      </c>
      <c r="E13" s="13">
        <v>-0.003978709</v>
      </c>
      <c r="F13" s="25">
        <v>-0.2177897</v>
      </c>
      <c r="G13" s="35">
        <v>-0.03350984</v>
      </c>
    </row>
    <row r="14" spans="1:7" ht="12">
      <c r="A14" s="20" t="s">
        <v>22</v>
      </c>
      <c r="B14" s="29">
        <v>-0.08100347</v>
      </c>
      <c r="C14" s="13">
        <v>-0.04574853</v>
      </c>
      <c r="D14" s="13">
        <v>0.005896752</v>
      </c>
      <c r="E14" s="13">
        <v>-0.01861307</v>
      </c>
      <c r="F14" s="25">
        <v>0.1200711</v>
      </c>
      <c r="G14" s="35">
        <v>-0.009690895</v>
      </c>
    </row>
    <row r="15" spans="1:7" ht="12">
      <c r="A15" s="21" t="s">
        <v>23</v>
      </c>
      <c r="B15" s="31">
        <v>-0.4589387</v>
      </c>
      <c r="C15" s="15">
        <v>-0.1590338</v>
      </c>
      <c r="D15" s="15">
        <v>-0.1122774</v>
      </c>
      <c r="E15" s="15">
        <v>-0.1717483</v>
      </c>
      <c r="F15" s="27">
        <v>-0.4821088</v>
      </c>
      <c r="G15" s="37">
        <v>-0.2373937</v>
      </c>
    </row>
    <row r="16" spans="1:7" ht="12">
      <c r="A16" s="20" t="s">
        <v>24</v>
      </c>
      <c r="B16" s="29">
        <v>-0.01190169</v>
      </c>
      <c r="C16" s="13">
        <v>-0.02369012</v>
      </c>
      <c r="D16" s="13">
        <v>0.002329663</v>
      </c>
      <c r="E16" s="13">
        <v>0.01240385</v>
      </c>
      <c r="F16" s="25">
        <v>-0.04550617</v>
      </c>
      <c r="G16" s="35">
        <v>-0.009964448</v>
      </c>
    </row>
    <row r="17" spans="1:7" ht="12">
      <c r="A17" s="20" t="s">
        <v>25</v>
      </c>
      <c r="B17" s="29">
        <v>-0.0323635</v>
      </c>
      <c r="C17" s="13">
        <v>-0.01868499</v>
      </c>
      <c r="D17" s="13">
        <v>-0.02091502</v>
      </c>
      <c r="E17" s="13">
        <v>0.003063064</v>
      </c>
      <c r="F17" s="25">
        <v>-0.02240203</v>
      </c>
      <c r="G17" s="35">
        <v>-0.01646067</v>
      </c>
    </row>
    <row r="18" spans="1:7" ht="12">
      <c r="A18" s="20" t="s">
        <v>26</v>
      </c>
      <c r="B18" s="29">
        <v>0.01688226</v>
      </c>
      <c r="C18" s="13">
        <v>0.06249269</v>
      </c>
      <c r="D18" s="13">
        <v>0.009102874</v>
      </c>
      <c r="E18" s="13">
        <v>0.05718043</v>
      </c>
      <c r="F18" s="25">
        <v>-0.01358381</v>
      </c>
      <c r="G18" s="35">
        <v>0.03160016</v>
      </c>
    </row>
    <row r="19" spans="1:7" ht="12">
      <c r="A19" s="21" t="s">
        <v>27</v>
      </c>
      <c r="B19" s="31">
        <v>-0.2068244</v>
      </c>
      <c r="C19" s="15">
        <v>-0.1907258</v>
      </c>
      <c r="D19" s="15">
        <v>-0.2021769</v>
      </c>
      <c r="E19" s="15">
        <v>-0.1974057</v>
      </c>
      <c r="F19" s="27">
        <v>-0.1449547</v>
      </c>
      <c r="G19" s="37">
        <v>-0.1912858</v>
      </c>
    </row>
    <row r="20" spans="1:7" ht="12.75" thickBot="1">
      <c r="A20" s="44" t="s">
        <v>28</v>
      </c>
      <c r="B20" s="45">
        <v>-0.005526186</v>
      </c>
      <c r="C20" s="46">
        <v>0.008045479</v>
      </c>
      <c r="D20" s="46">
        <v>-0.005590559</v>
      </c>
      <c r="E20" s="46">
        <v>0.004518712</v>
      </c>
      <c r="F20" s="47">
        <v>-0.005277852</v>
      </c>
      <c r="G20" s="48">
        <v>0.0001739179</v>
      </c>
    </row>
    <row r="21" spans="1:7" ht="12.75" thickTop="1">
      <c r="A21" s="6" t="s">
        <v>29</v>
      </c>
      <c r="B21" s="39">
        <v>-88.33388</v>
      </c>
      <c r="C21" s="40">
        <v>56.32884</v>
      </c>
      <c r="D21" s="40">
        <v>-8.540882</v>
      </c>
      <c r="E21" s="40">
        <v>-7.70566</v>
      </c>
      <c r="F21" s="41">
        <v>23.34011</v>
      </c>
      <c r="G21" s="43">
        <v>0.01401936</v>
      </c>
    </row>
    <row r="22" spans="1:7" ht="12">
      <c r="A22" s="20" t="s">
        <v>30</v>
      </c>
      <c r="B22" s="29">
        <v>69.67448</v>
      </c>
      <c r="C22" s="13">
        <v>38.46833</v>
      </c>
      <c r="D22" s="13">
        <v>6.231971</v>
      </c>
      <c r="E22" s="13">
        <v>-45.5605</v>
      </c>
      <c r="F22" s="25">
        <v>-74.01302</v>
      </c>
      <c r="G22" s="36">
        <v>0</v>
      </c>
    </row>
    <row r="23" spans="1:7" ht="12">
      <c r="A23" s="20" t="s">
        <v>31</v>
      </c>
      <c r="B23" s="50">
        <v>-3.870921</v>
      </c>
      <c r="C23" s="51">
        <v>-5.108868</v>
      </c>
      <c r="D23" s="51">
        <v>-4.251879</v>
      </c>
      <c r="E23" s="51">
        <v>-6.188555</v>
      </c>
      <c r="F23" s="52">
        <v>0.1255408</v>
      </c>
      <c r="G23" s="49">
        <v>-4.283133</v>
      </c>
    </row>
    <row r="24" spans="1:7" ht="12">
      <c r="A24" s="20" t="s">
        <v>32</v>
      </c>
      <c r="B24" s="29">
        <v>-3.520492</v>
      </c>
      <c r="C24" s="13">
        <v>-0.4864155</v>
      </c>
      <c r="D24" s="13">
        <v>-3.858576</v>
      </c>
      <c r="E24" s="13">
        <v>2.182401</v>
      </c>
      <c r="F24" s="25">
        <v>0.9892184</v>
      </c>
      <c r="G24" s="35">
        <v>-0.896014</v>
      </c>
    </row>
    <row r="25" spans="1:7" ht="12">
      <c r="A25" s="20" t="s">
        <v>33</v>
      </c>
      <c r="B25" s="29">
        <v>-0.511834</v>
      </c>
      <c r="C25" s="13">
        <v>-1.633599</v>
      </c>
      <c r="D25" s="13">
        <v>-1.076259</v>
      </c>
      <c r="E25" s="13">
        <v>-0.8319199</v>
      </c>
      <c r="F25" s="25">
        <v>-2.301221</v>
      </c>
      <c r="G25" s="35">
        <v>-1.234035</v>
      </c>
    </row>
    <row r="26" spans="1:7" ht="12">
      <c r="A26" s="21" t="s">
        <v>34</v>
      </c>
      <c r="B26" s="31">
        <v>0.9278826</v>
      </c>
      <c r="C26" s="15">
        <v>0.2327308</v>
      </c>
      <c r="D26" s="15">
        <v>0.4246601</v>
      </c>
      <c r="E26" s="15">
        <v>0.1830519</v>
      </c>
      <c r="F26" s="27">
        <v>1.445829</v>
      </c>
      <c r="G26" s="37">
        <v>0.5297351</v>
      </c>
    </row>
    <row r="27" spans="1:7" ht="12">
      <c r="A27" s="20" t="s">
        <v>35</v>
      </c>
      <c r="B27" s="29">
        <v>-0.3734966</v>
      </c>
      <c r="C27" s="13">
        <v>0.1246873</v>
      </c>
      <c r="D27" s="13">
        <v>-0.1191045</v>
      </c>
      <c r="E27" s="13">
        <v>-0.1282982</v>
      </c>
      <c r="F27" s="25">
        <v>-0.1099589</v>
      </c>
      <c r="G27" s="35">
        <v>-0.09816899</v>
      </c>
    </row>
    <row r="28" spans="1:7" ht="12">
      <c r="A28" s="20" t="s">
        <v>36</v>
      </c>
      <c r="B28" s="29">
        <v>-0.375052</v>
      </c>
      <c r="C28" s="13">
        <v>0.2146073</v>
      </c>
      <c r="D28" s="13">
        <v>-0.5609203</v>
      </c>
      <c r="E28" s="13">
        <v>0.2854727</v>
      </c>
      <c r="F28" s="25">
        <v>-0.0795482</v>
      </c>
      <c r="G28" s="35">
        <v>-0.07940978</v>
      </c>
    </row>
    <row r="29" spans="1:7" ht="12">
      <c r="A29" s="20" t="s">
        <v>37</v>
      </c>
      <c r="B29" s="29">
        <v>0.0431315</v>
      </c>
      <c r="C29" s="13">
        <v>-0.005321094</v>
      </c>
      <c r="D29" s="13">
        <v>-0.01604846</v>
      </c>
      <c r="E29" s="13">
        <v>0.05278818</v>
      </c>
      <c r="F29" s="25">
        <v>-0.124219</v>
      </c>
      <c r="G29" s="35">
        <v>-0.002838683</v>
      </c>
    </row>
    <row r="30" spans="1:7" ht="12">
      <c r="A30" s="21" t="s">
        <v>38</v>
      </c>
      <c r="B30" s="31">
        <v>0.1374551</v>
      </c>
      <c r="C30" s="15">
        <v>0.1328489</v>
      </c>
      <c r="D30" s="15">
        <v>0.1024546</v>
      </c>
      <c r="E30" s="15">
        <v>0.07586212</v>
      </c>
      <c r="F30" s="27">
        <v>0.2612731</v>
      </c>
      <c r="G30" s="37">
        <v>0.1296736</v>
      </c>
    </row>
    <row r="31" spans="1:7" ht="12">
      <c r="A31" s="20" t="s">
        <v>39</v>
      </c>
      <c r="B31" s="29">
        <v>-0.01113612</v>
      </c>
      <c r="C31" s="13">
        <v>0.0279212</v>
      </c>
      <c r="D31" s="13">
        <v>0.001682305</v>
      </c>
      <c r="E31" s="13">
        <v>0.01783852</v>
      </c>
      <c r="F31" s="25">
        <v>-0.004378458</v>
      </c>
      <c r="G31" s="35">
        <v>0.009220408</v>
      </c>
    </row>
    <row r="32" spans="1:7" ht="12">
      <c r="A32" s="20" t="s">
        <v>40</v>
      </c>
      <c r="B32" s="29">
        <v>-0.02654709</v>
      </c>
      <c r="C32" s="13">
        <v>0.01934122</v>
      </c>
      <c r="D32" s="13">
        <v>-0.04916851</v>
      </c>
      <c r="E32" s="13">
        <v>0.01032719</v>
      </c>
      <c r="F32" s="25">
        <v>-0.009192635</v>
      </c>
      <c r="G32" s="35">
        <v>-0.00975344</v>
      </c>
    </row>
    <row r="33" spans="1:7" ht="12">
      <c r="A33" s="20" t="s">
        <v>41</v>
      </c>
      <c r="B33" s="29">
        <v>0.09067533</v>
      </c>
      <c r="C33" s="13">
        <v>0.07877468</v>
      </c>
      <c r="D33" s="13">
        <v>0.08726017</v>
      </c>
      <c r="E33" s="13">
        <v>0.08275418</v>
      </c>
      <c r="F33" s="25">
        <v>0.05169617</v>
      </c>
      <c r="G33" s="35">
        <v>0.07986837</v>
      </c>
    </row>
    <row r="34" spans="1:7" ht="12">
      <c r="A34" s="21" t="s">
        <v>42</v>
      </c>
      <c r="B34" s="31">
        <v>-0.001350374</v>
      </c>
      <c r="C34" s="15">
        <v>0.008689182</v>
      </c>
      <c r="D34" s="15">
        <v>0.01171479</v>
      </c>
      <c r="E34" s="15">
        <v>0.01172658</v>
      </c>
      <c r="F34" s="27">
        <v>-0.02078082</v>
      </c>
      <c r="G34" s="37">
        <v>0.004746407</v>
      </c>
    </row>
    <row r="35" spans="1:7" ht="12.75" thickBot="1">
      <c r="A35" s="22" t="s">
        <v>43</v>
      </c>
      <c r="B35" s="32">
        <v>0.001633823</v>
      </c>
      <c r="C35" s="16">
        <v>-0.004085512</v>
      </c>
      <c r="D35" s="16">
        <v>-0.002308327</v>
      </c>
      <c r="E35" s="16">
        <v>-0.004600314</v>
      </c>
      <c r="F35" s="28">
        <v>-0.002249087</v>
      </c>
      <c r="G35" s="38">
        <v>-0.002710282</v>
      </c>
    </row>
    <row r="36" spans="1:7" ht="12">
      <c r="A36" s="4" t="s">
        <v>44</v>
      </c>
      <c r="B36" s="3">
        <v>20.84961</v>
      </c>
      <c r="C36" s="3">
        <v>20.84961</v>
      </c>
      <c r="D36" s="3">
        <v>20.85877</v>
      </c>
      <c r="E36" s="3">
        <v>20.86487</v>
      </c>
      <c r="F36" s="3">
        <v>20.87708</v>
      </c>
      <c r="G36" s="3"/>
    </row>
    <row r="37" spans="1:6" ht="12">
      <c r="A37" s="4" t="s">
        <v>45</v>
      </c>
      <c r="B37" s="2">
        <v>-0.2726237</v>
      </c>
      <c r="C37" s="2">
        <v>-0.2222697</v>
      </c>
      <c r="D37" s="2">
        <v>-0.1993815</v>
      </c>
      <c r="E37" s="2">
        <v>-0.1846314</v>
      </c>
      <c r="F37" s="2">
        <v>-0.1708984</v>
      </c>
    </row>
    <row r="38" spans="1:7" ht="12">
      <c r="A38" s="4" t="s">
        <v>53</v>
      </c>
      <c r="B38" s="2">
        <v>-9.743274E-05</v>
      </c>
      <c r="C38" s="2">
        <v>0.0001260694</v>
      </c>
      <c r="D38" s="2">
        <v>-0.0001317857</v>
      </c>
      <c r="E38" s="2">
        <v>0.000145632</v>
      </c>
      <c r="F38" s="2">
        <v>-0.0001458631</v>
      </c>
      <c r="G38" s="2">
        <v>0.0002518673</v>
      </c>
    </row>
    <row r="39" spans="1:7" ht="12.75" thickBot="1">
      <c r="A39" s="4" t="s">
        <v>54</v>
      </c>
      <c r="B39" s="2">
        <v>0.0001508464</v>
      </c>
      <c r="C39" s="2">
        <v>-9.624399E-05</v>
      </c>
      <c r="D39" s="2">
        <v>1.460163E-05</v>
      </c>
      <c r="E39" s="2">
        <v>1.376313E-05</v>
      </c>
      <c r="F39" s="2">
        <v>-4.075776E-05</v>
      </c>
      <c r="G39" s="2">
        <v>0.0007445077</v>
      </c>
    </row>
    <row r="40" spans="2:7" ht="12.75" thickBot="1">
      <c r="B40" s="7" t="s">
        <v>46</v>
      </c>
      <c r="C40" s="18">
        <v>-0.003756</v>
      </c>
      <c r="D40" s="17" t="s">
        <v>47</v>
      </c>
      <c r="E40" s="18">
        <v>3.11697</v>
      </c>
      <c r="F40" s="17" t="s">
        <v>48</v>
      </c>
      <c r="G40" s="8">
        <v>55.067413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0.002254</v>
      </c>
      <c r="C4">
        <v>0.003756</v>
      </c>
      <c r="D4">
        <v>0.003756</v>
      </c>
      <c r="E4">
        <v>0.003757</v>
      </c>
      <c r="F4">
        <v>0.00209</v>
      </c>
      <c r="G4">
        <v>0.011708</v>
      </c>
    </row>
    <row r="5" spans="1:7" ht="12.75">
      <c r="A5" t="s">
        <v>13</v>
      </c>
      <c r="B5">
        <v>3.483668</v>
      </c>
      <c r="C5">
        <v>1.923407</v>
      </c>
      <c r="D5">
        <v>0.311598</v>
      </c>
      <c r="E5">
        <v>-2.278009</v>
      </c>
      <c r="F5">
        <v>-3.700584</v>
      </c>
      <c r="G5">
        <v>3.927732</v>
      </c>
    </row>
    <row r="6" spans="1:7" ht="12.75">
      <c r="A6" t="s">
        <v>14</v>
      </c>
      <c r="B6" s="53">
        <v>57.93162</v>
      </c>
      <c r="C6" s="53">
        <v>-74.37625</v>
      </c>
      <c r="D6" s="53">
        <v>77.52635</v>
      </c>
      <c r="E6" s="53">
        <v>-85.70275</v>
      </c>
      <c r="F6" s="53">
        <v>85.97929</v>
      </c>
      <c r="G6" s="53">
        <v>0.006150459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5.164442</v>
      </c>
      <c r="C8" s="53">
        <v>0.9743597</v>
      </c>
      <c r="D8" s="53">
        <v>-0.667089</v>
      </c>
      <c r="E8" s="53">
        <v>0.7336381</v>
      </c>
      <c r="F8" s="53">
        <v>-2.295066</v>
      </c>
      <c r="G8" s="53">
        <v>0.6889744</v>
      </c>
    </row>
    <row r="9" spans="1:7" ht="12.75">
      <c r="A9" t="s">
        <v>17</v>
      </c>
      <c r="B9" s="53">
        <v>-0.2994299</v>
      </c>
      <c r="C9" s="53">
        <v>-0.4316056</v>
      </c>
      <c r="D9" s="53">
        <v>-0.7100998</v>
      </c>
      <c r="E9" s="53">
        <v>-0.1350087</v>
      </c>
      <c r="F9" s="53">
        <v>-1.11019</v>
      </c>
      <c r="G9" s="53">
        <v>-0.4989684</v>
      </c>
    </row>
    <row r="10" spans="1:7" ht="12.75">
      <c r="A10" t="s">
        <v>18</v>
      </c>
      <c r="B10" s="53">
        <v>-0.8162639</v>
      </c>
      <c r="C10" s="53">
        <v>-1.069509</v>
      </c>
      <c r="D10" s="53">
        <v>0.2996909</v>
      </c>
      <c r="E10" s="53">
        <v>-0.5713567</v>
      </c>
      <c r="F10" s="53">
        <v>0.2391711</v>
      </c>
      <c r="G10" s="53">
        <v>-0.4085281</v>
      </c>
    </row>
    <row r="11" spans="1:7" ht="12.75">
      <c r="A11" t="s">
        <v>19</v>
      </c>
      <c r="B11" s="53">
        <v>1.945197</v>
      </c>
      <c r="C11" s="53">
        <v>0.8868175</v>
      </c>
      <c r="D11" s="53">
        <v>1.75845</v>
      </c>
      <c r="E11" s="53">
        <v>0.9987515</v>
      </c>
      <c r="F11" s="53">
        <v>12.63029</v>
      </c>
      <c r="G11" s="53">
        <v>2.848093</v>
      </c>
    </row>
    <row r="12" spans="1:7" ht="12.75">
      <c r="A12" t="s">
        <v>20</v>
      </c>
      <c r="B12" s="53">
        <v>0.2445796</v>
      </c>
      <c r="C12" s="53">
        <v>-0.4843099</v>
      </c>
      <c r="D12" s="53">
        <v>0.04045844</v>
      </c>
      <c r="E12" s="53">
        <v>-0.09536986</v>
      </c>
      <c r="F12" s="53">
        <v>-0.06708347</v>
      </c>
      <c r="G12" s="53">
        <v>-0.103402</v>
      </c>
    </row>
    <row r="13" spans="1:7" ht="12.75">
      <c r="A13" t="s">
        <v>21</v>
      </c>
      <c r="B13" s="53">
        <v>-0.09073152</v>
      </c>
      <c r="C13" s="53">
        <v>0.009758408</v>
      </c>
      <c r="D13" s="53">
        <v>0.03055039</v>
      </c>
      <c r="E13" s="53">
        <v>-0.003978709</v>
      </c>
      <c r="F13" s="53">
        <v>-0.2177897</v>
      </c>
      <c r="G13" s="53">
        <v>-0.03350984</v>
      </c>
    </row>
    <row r="14" spans="1:7" ht="12.75">
      <c r="A14" t="s">
        <v>22</v>
      </c>
      <c r="B14" s="53">
        <v>-0.08100347</v>
      </c>
      <c r="C14" s="53">
        <v>-0.04574853</v>
      </c>
      <c r="D14" s="53">
        <v>0.005896752</v>
      </c>
      <c r="E14" s="53">
        <v>-0.01861307</v>
      </c>
      <c r="F14" s="53">
        <v>0.1200711</v>
      </c>
      <c r="G14" s="53">
        <v>-0.009690895</v>
      </c>
    </row>
    <row r="15" spans="1:7" ht="12.75">
      <c r="A15" t="s">
        <v>23</v>
      </c>
      <c r="B15" s="53">
        <v>-0.4589387</v>
      </c>
      <c r="C15" s="53">
        <v>-0.1590338</v>
      </c>
      <c r="D15" s="53">
        <v>-0.1122774</v>
      </c>
      <c r="E15" s="53">
        <v>-0.1717483</v>
      </c>
      <c r="F15" s="53">
        <v>-0.4821088</v>
      </c>
      <c r="G15" s="53">
        <v>-0.2373937</v>
      </c>
    </row>
    <row r="16" spans="1:7" ht="12.75">
      <c r="A16" t="s">
        <v>24</v>
      </c>
      <c r="B16" s="53">
        <v>-0.01190169</v>
      </c>
      <c r="C16" s="53">
        <v>-0.02369012</v>
      </c>
      <c r="D16" s="53">
        <v>0.002329663</v>
      </c>
      <c r="E16" s="53">
        <v>0.01240385</v>
      </c>
      <c r="F16" s="53">
        <v>-0.04550617</v>
      </c>
      <c r="G16" s="53">
        <v>-0.009964448</v>
      </c>
    </row>
    <row r="17" spans="1:7" ht="12.75">
      <c r="A17" t="s">
        <v>25</v>
      </c>
      <c r="B17" s="53">
        <v>-0.0323635</v>
      </c>
      <c r="C17" s="53">
        <v>-0.01868499</v>
      </c>
      <c r="D17" s="53">
        <v>-0.02091502</v>
      </c>
      <c r="E17" s="53">
        <v>0.003063064</v>
      </c>
      <c r="F17" s="53">
        <v>-0.02240203</v>
      </c>
      <c r="G17" s="53">
        <v>-0.01646067</v>
      </c>
    </row>
    <row r="18" spans="1:7" ht="12.75">
      <c r="A18" t="s">
        <v>26</v>
      </c>
      <c r="B18" s="53">
        <v>0.01688226</v>
      </c>
      <c r="C18" s="53">
        <v>0.06249269</v>
      </c>
      <c r="D18" s="53">
        <v>0.009102874</v>
      </c>
      <c r="E18" s="53">
        <v>0.05718043</v>
      </c>
      <c r="F18" s="53">
        <v>-0.01358381</v>
      </c>
      <c r="G18" s="53">
        <v>0.03160016</v>
      </c>
    </row>
    <row r="19" spans="1:7" ht="12.75">
      <c r="A19" t="s">
        <v>27</v>
      </c>
      <c r="B19" s="53">
        <v>-0.2068244</v>
      </c>
      <c r="C19" s="53">
        <v>-0.1907258</v>
      </c>
      <c r="D19" s="53">
        <v>-0.2021769</v>
      </c>
      <c r="E19" s="53">
        <v>-0.1974057</v>
      </c>
      <c r="F19" s="53">
        <v>-0.1449547</v>
      </c>
      <c r="G19" s="53">
        <v>-0.1912858</v>
      </c>
    </row>
    <row r="20" spans="1:7" ht="12.75">
      <c r="A20" t="s">
        <v>28</v>
      </c>
      <c r="B20" s="53">
        <v>-0.005526186</v>
      </c>
      <c r="C20" s="53">
        <v>0.008045479</v>
      </c>
      <c r="D20" s="53">
        <v>-0.005590559</v>
      </c>
      <c r="E20" s="53">
        <v>0.004518712</v>
      </c>
      <c r="F20" s="53">
        <v>-0.005277852</v>
      </c>
      <c r="G20" s="53">
        <v>0.0001739179</v>
      </c>
    </row>
    <row r="21" spans="1:7" ht="12.75">
      <c r="A21" t="s">
        <v>29</v>
      </c>
      <c r="B21" s="53">
        <v>-88.33388</v>
      </c>
      <c r="C21" s="53">
        <v>56.32884</v>
      </c>
      <c r="D21" s="53">
        <v>-8.540882</v>
      </c>
      <c r="E21" s="53">
        <v>-7.70566</v>
      </c>
      <c r="F21" s="53">
        <v>23.34011</v>
      </c>
      <c r="G21" s="53">
        <v>0.01401936</v>
      </c>
    </row>
    <row r="22" spans="1:7" ht="12.75">
      <c r="A22" t="s">
        <v>30</v>
      </c>
      <c r="B22" s="53">
        <v>69.67448</v>
      </c>
      <c r="C22" s="53">
        <v>38.46833</v>
      </c>
      <c r="D22" s="53">
        <v>6.231971</v>
      </c>
      <c r="E22" s="53">
        <v>-45.5605</v>
      </c>
      <c r="F22" s="53">
        <v>-74.01302</v>
      </c>
      <c r="G22" s="53">
        <v>0</v>
      </c>
    </row>
    <row r="23" spans="1:7" ht="12.75">
      <c r="A23" t="s">
        <v>31</v>
      </c>
      <c r="B23" s="53">
        <v>-3.870921</v>
      </c>
      <c r="C23" s="53">
        <v>-5.108868</v>
      </c>
      <c r="D23" s="53">
        <v>-4.251879</v>
      </c>
      <c r="E23" s="53">
        <v>-6.188555</v>
      </c>
      <c r="F23" s="53">
        <v>0.1255408</v>
      </c>
      <c r="G23" s="53">
        <v>-4.283133</v>
      </c>
    </row>
    <row r="24" spans="1:7" ht="12.75">
      <c r="A24" t="s">
        <v>32</v>
      </c>
      <c r="B24" s="53">
        <v>-3.520492</v>
      </c>
      <c r="C24" s="53">
        <v>-0.4864155</v>
      </c>
      <c r="D24" s="53">
        <v>-3.858576</v>
      </c>
      <c r="E24" s="53">
        <v>2.182401</v>
      </c>
      <c r="F24" s="53">
        <v>0.9892184</v>
      </c>
      <c r="G24" s="53">
        <v>-0.896014</v>
      </c>
    </row>
    <row r="25" spans="1:7" ht="12.75">
      <c r="A25" t="s">
        <v>33</v>
      </c>
      <c r="B25" s="53">
        <v>-0.511834</v>
      </c>
      <c r="C25" s="53">
        <v>-1.633599</v>
      </c>
      <c r="D25" s="53">
        <v>-1.076259</v>
      </c>
      <c r="E25" s="53">
        <v>-0.8319199</v>
      </c>
      <c r="F25" s="53">
        <v>-2.301221</v>
      </c>
      <c r="G25" s="53">
        <v>-1.234035</v>
      </c>
    </row>
    <row r="26" spans="1:7" ht="12.75">
      <c r="A26" t="s">
        <v>34</v>
      </c>
      <c r="B26" s="53">
        <v>0.9278826</v>
      </c>
      <c r="C26" s="53">
        <v>0.2327308</v>
      </c>
      <c r="D26" s="53">
        <v>0.4246601</v>
      </c>
      <c r="E26" s="53">
        <v>0.1830519</v>
      </c>
      <c r="F26" s="53">
        <v>1.445829</v>
      </c>
      <c r="G26" s="53">
        <v>0.5297351</v>
      </c>
    </row>
    <row r="27" spans="1:7" ht="12.75">
      <c r="A27" t="s">
        <v>35</v>
      </c>
      <c r="B27" s="53">
        <v>-0.3734966</v>
      </c>
      <c r="C27" s="53">
        <v>0.1246873</v>
      </c>
      <c r="D27" s="53">
        <v>-0.1191045</v>
      </c>
      <c r="E27" s="53">
        <v>-0.1282982</v>
      </c>
      <c r="F27" s="53">
        <v>-0.1099589</v>
      </c>
      <c r="G27" s="53">
        <v>-0.09816899</v>
      </c>
    </row>
    <row r="28" spans="1:7" ht="12.75">
      <c r="A28" t="s">
        <v>36</v>
      </c>
      <c r="B28" s="53">
        <v>-0.375052</v>
      </c>
      <c r="C28" s="53">
        <v>0.2146073</v>
      </c>
      <c r="D28" s="53">
        <v>-0.5609203</v>
      </c>
      <c r="E28" s="53">
        <v>0.2854727</v>
      </c>
      <c r="F28" s="53">
        <v>-0.0795482</v>
      </c>
      <c r="G28" s="53">
        <v>-0.07940978</v>
      </c>
    </row>
    <row r="29" spans="1:7" ht="12.75">
      <c r="A29" t="s">
        <v>37</v>
      </c>
      <c r="B29" s="53">
        <v>0.0431315</v>
      </c>
      <c r="C29" s="53">
        <v>-0.005321094</v>
      </c>
      <c r="D29" s="53">
        <v>-0.01604846</v>
      </c>
      <c r="E29" s="53">
        <v>0.05278818</v>
      </c>
      <c r="F29" s="53">
        <v>-0.124219</v>
      </c>
      <c r="G29" s="53">
        <v>-0.002838683</v>
      </c>
    </row>
    <row r="30" spans="1:7" ht="12.75">
      <c r="A30" t="s">
        <v>38</v>
      </c>
      <c r="B30" s="53">
        <v>0.1374551</v>
      </c>
      <c r="C30" s="53">
        <v>0.1328489</v>
      </c>
      <c r="D30" s="53">
        <v>0.1024546</v>
      </c>
      <c r="E30" s="53">
        <v>0.07586212</v>
      </c>
      <c r="F30" s="53">
        <v>0.2612731</v>
      </c>
      <c r="G30" s="53">
        <v>0.1296736</v>
      </c>
    </row>
    <row r="31" spans="1:7" ht="12.75">
      <c r="A31" t="s">
        <v>39</v>
      </c>
      <c r="B31" s="53">
        <v>-0.01113612</v>
      </c>
      <c r="C31" s="53">
        <v>0.0279212</v>
      </c>
      <c r="D31" s="53">
        <v>0.001682305</v>
      </c>
      <c r="E31" s="53">
        <v>0.01783852</v>
      </c>
      <c r="F31" s="53">
        <v>-0.004378458</v>
      </c>
      <c r="G31" s="53">
        <v>0.009220408</v>
      </c>
    </row>
    <row r="32" spans="1:7" ht="12.75">
      <c r="A32" t="s">
        <v>40</v>
      </c>
      <c r="B32" s="53">
        <v>-0.02654709</v>
      </c>
      <c r="C32" s="53">
        <v>0.01934122</v>
      </c>
      <c r="D32" s="53">
        <v>-0.04916851</v>
      </c>
      <c r="E32" s="53">
        <v>0.01032719</v>
      </c>
      <c r="F32" s="53">
        <v>-0.009192635</v>
      </c>
      <c r="G32" s="53">
        <v>-0.00975344</v>
      </c>
    </row>
    <row r="33" spans="1:7" ht="12.75">
      <c r="A33" t="s">
        <v>41</v>
      </c>
      <c r="B33" s="53">
        <v>0.09067533</v>
      </c>
      <c r="C33" s="53">
        <v>0.07877468</v>
      </c>
      <c r="D33" s="53">
        <v>0.08726017</v>
      </c>
      <c r="E33" s="53">
        <v>0.08275418</v>
      </c>
      <c r="F33" s="53">
        <v>0.05169617</v>
      </c>
      <c r="G33" s="53">
        <v>0.07986837</v>
      </c>
    </row>
    <row r="34" spans="1:7" ht="12.75">
      <c r="A34" t="s">
        <v>42</v>
      </c>
      <c r="B34" s="53">
        <v>-0.001350374</v>
      </c>
      <c r="C34" s="53">
        <v>0.008689182</v>
      </c>
      <c r="D34" s="53">
        <v>0.01171479</v>
      </c>
      <c r="E34" s="53">
        <v>0.01172658</v>
      </c>
      <c r="F34" s="53">
        <v>-0.02078082</v>
      </c>
      <c r="G34" s="53">
        <v>0.004746407</v>
      </c>
    </row>
    <row r="35" spans="1:7" ht="12.75">
      <c r="A35" t="s">
        <v>43</v>
      </c>
      <c r="B35" s="53">
        <v>0.001633823</v>
      </c>
      <c r="C35" s="53">
        <v>-0.004085512</v>
      </c>
      <c r="D35" s="53">
        <v>-0.002308327</v>
      </c>
      <c r="E35" s="53">
        <v>-0.004600314</v>
      </c>
      <c r="F35" s="53">
        <v>-0.002249087</v>
      </c>
      <c r="G35" s="53">
        <v>-0.002710282</v>
      </c>
    </row>
    <row r="36" spans="1:6" ht="12.75">
      <c r="A36" t="s">
        <v>44</v>
      </c>
      <c r="B36" s="53">
        <v>20.84961</v>
      </c>
      <c r="C36" s="53">
        <v>20.84961</v>
      </c>
      <c r="D36" s="53">
        <v>20.85877</v>
      </c>
      <c r="E36" s="53">
        <v>20.86487</v>
      </c>
      <c r="F36" s="53">
        <v>20.87708</v>
      </c>
    </row>
    <row r="37" spans="1:6" ht="12.75">
      <c r="A37" t="s">
        <v>45</v>
      </c>
      <c r="B37" s="53">
        <v>-0.2726237</v>
      </c>
      <c r="C37" s="53">
        <v>-0.2222697</v>
      </c>
      <c r="D37" s="53">
        <v>-0.1993815</v>
      </c>
      <c r="E37" s="53">
        <v>-0.1846314</v>
      </c>
      <c r="F37" s="53">
        <v>-0.1708984</v>
      </c>
    </row>
    <row r="38" spans="1:7" ht="12.75">
      <c r="A38" t="s">
        <v>55</v>
      </c>
      <c r="B38" s="53">
        <v>-9.743274E-05</v>
      </c>
      <c r="C38" s="53">
        <v>0.0001260694</v>
      </c>
      <c r="D38" s="53">
        <v>-0.0001317857</v>
      </c>
      <c r="E38" s="53">
        <v>0.000145632</v>
      </c>
      <c r="F38" s="53">
        <v>-0.0001458631</v>
      </c>
      <c r="G38" s="53">
        <v>0.0002518673</v>
      </c>
    </row>
    <row r="39" spans="1:7" ht="12.75">
      <c r="A39" t="s">
        <v>56</v>
      </c>
      <c r="B39" s="53">
        <v>0.0001508464</v>
      </c>
      <c r="C39" s="53">
        <v>-9.624399E-05</v>
      </c>
      <c r="D39" s="53">
        <v>1.460163E-05</v>
      </c>
      <c r="E39" s="53">
        <v>1.376313E-05</v>
      </c>
      <c r="F39" s="53">
        <v>-4.075776E-05</v>
      </c>
      <c r="G39" s="53">
        <v>0.0007445077</v>
      </c>
    </row>
    <row r="40" spans="2:7" ht="12.75">
      <c r="B40" t="s">
        <v>46</v>
      </c>
      <c r="C40">
        <v>-0.003756</v>
      </c>
      <c r="D40" t="s">
        <v>47</v>
      </c>
      <c r="E40">
        <v>3.11697</v>
      </c>
      <c r="F40" t="s">
        <v>48</v>
      </c>
      <c r="G40">
        <v>55.067413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-9.74327391789497E-05</v>
      </c>
      <c r="C50">
        <f>-0.017/(C7*C7+C22*C22)*(C21*C22+C6*C7)</f>
        <v>0.00012606939042055326</v>
      </c>
      <c r="D50">
        <f>-0.017/(D7*D7+D22*D22)*(D21*D22+D6*D7)</f>
        <v>-0.0001317856953078604</v>
      </c>
      <c r="E50">
        <f>-0.017/(E7*E7+E22*E22)*(E21*E22+E6*E7)</f>
        <v>0.0001456319694982398</v>
      </c>
      <c r="F50">
        <f>-0.017/(F7*F7+F22*F22)*(F21*F22+F6*F7)</f>
        <v>-0.0001458631324790945</v>
      </c>
      <c r="G50">
        <f>(B50*B$4+C50*C$4+D50*D$4+E50*E$4+F50*F$4)/SUM(B$4:F$4)</f>
        <v>7.695684733882688E-08</v>
      </c>
    </row>
    <row r="51" spans="1:7" ht="12.75">
      <c r="A51" t="s">
        <v>59</v>
      </c>
      <c r="B51">
        <f>-0.017/(B7*B7+B22*B22)*(B21*B7-B6*B22)</f>
        <v>0.0001508464535437269</v>
      </c>
      <c r="C51">
        <f>-0.017/(C7*C7+C22*C22)*(C21*C7-C6*C22)</f>
        <v>-9.624399589135966E-05</v>
      </c>
      <c r="D51">
        <f>-0.017/(D7*D7+D22*D22)*(D21*D7-D6*D22)</f>
        <v>1.460162786313734E-05</v>
      </c>
      <c r="E51">
        <f>-0.017/(E7*E7+E22*E22)*(E21*E7-E6*E22)</f>
        <v>1.3763128534632458E-05</v>
      </c>
      <c r="F51">
        <f>-0.017/(F7*F7+F22*F22)*(F21*F7-F6*F22)</f>
        <v>-4.075776409414379E-05</v>
      </c>
      <c r="G51">
        <f>(B51*B$4+C51*C$4+D51*D$4+E51*E$4+F51*F$4)/SUM(B$4:F$4)</f>
        <v>-7.460518708058556E-09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10000.0094975264</v>
      </c>
      <c r="C62">
        <f>C7+(2/0.017)*(C8*C50-C23*C51)</f>
        <v>9999.956604595603</v>
      </c>
      <c r="D62">
        <f>D7+(2/0.017)*(D8*D50-D23*D51)</f>
        <v>10000.017646722656</v>
      </c>
      <c r="E62">
        <f>E7+(2/0.017)*(E8*E50-E23*E51)</f>
        <v>10000.022590004624</v>
      </c>
      <c r="F62">
        <f>F7+(2/0.017)*(F8*F50-F23*F51)</f>
        <v>10000.03998615039</v>
      </c>
    </row>
    <row r="63" spans="1:6" ht="12.75">
      <c r="A63" t="s">
        <v>67</v>
      </c>
      <c r="B63">
        <f>B8+(3/0.017)*(B9*B50-B24*B51)</f>
        <v>5.263305766166731</v>
      </c>
      <c r="C63">
        <f>C8+(3/0.017)*(C9*C50-C24*C51)</f>
        <v>0.9564961424216016</v>
      </c>
      <c r="D63">
        <f>D8+(3/0.017)*(D9*D50-D24*D51)</f>
        <v>-0.6406320905797755</v>
      </c>
      <c r="E63">
        <f>E8+(3/0.017)*(E9*E50-E24*E51)</f>
        <v>0.7248678208780869</v>
      </c>
      <c r="F63">
        <f>F8+(3/0.017)*(F9*F50-F24*F51)</f>
        <v>-2.25937409625322</v>
      </c>
    </row>
    <row r="64" spans="1:6" ht="12.75">
      <c r="A64" t="s">
        <v>68</v>
      </c>
      <c r="B64">
        <f>B9+(4/0.017)*(B10*B50-B25*B51)</f>
        <v>-0.2625500949710607</v>
      </c>
      <c r="C64">
        <f>C9+(4/0.017)*(C10*C50-C25*C51)</f>
        <v>-0.5003247630878647</v>
      </c>
      <c r="D64">
        <f>D9+(4/0.017)*(D10*D50-D25*D51)</f>
        <v>-0.715695056525079</v>
      </c>
      <c r="E64">
        <f>E9+(4/0.017)*(E10*E50-E25*E51)</f>
        <v>-0.15189293082183444</v>
      </c>
      <c r="F64">
        <f>F9+(4/0.017)*(F10*F50-F25*F51)</f>
        <v>-1.1404673808214025</v>
      </c>
    </row>
    <row r="65" spans="1:6" ht="12.75">
      <c r="A65" t="s">
        <v>69</v>
      </c>
      <c r="B65">
        <f>B10+(5/0.017)*(B11*B50-B26*B51)</f>
        <v>-0.9131738033728259</v>
      </c>
      <c r="C65">
        <f>C10+(5/0.017)*(C11*C50-C26*C51)</f>
        <v>-1.0300385635887437</v>
      </c>
      <c r="D65">
        <f>D10+(5/0.017)*(D11*D50-D26*D51)</f>
        <v>0.22970875745216768</v>
      </c>
      <c r="E65">
        <f>E10+(5/0.017)*(E11*E50-E26*E51)</f>
        <v>-0.5293182349540846</v>
      </c>
      <c r="F65">
        <f>F10+(5/0.017)*(F11*F50-F26*F51)</f>
        <v>-0.2853479900637973</v>
      </c>
    </row>
    <row r="66" spans="1:6" ht="12.75">
      <c r="A66" t="s">
        <v>70</v>
      </c>
      <c r="B66">
        <f>B11+(6/0.017)*(B12*B50-B27*B51)</f>
        <v>1.956671321345417</v>
      </c>
      <c r="C66">
        <f>C11+(6/0.017)*(C12*C50-C27*C51)</f>
        <v>0.8695035294545643</v>
      </c>
      <c r="D66">
        <f>D11+(6/0.017)*(D12*D50-D27*D51)</f>
        <v>1.7571819797433015</v>
      </c>
      <c r="E66">
        <f>E11+(6/0.017)*(E12*E50-E27*E51)</f>
        <v>0.9944727532028673</v>
      </c>
      <c r="F66">
        <f>F11+(6/0.017)*(F12*F50-F27*F51)</f>
        <v>12.632161762176064</v>
      </c>
    </row>
    <row r="67" spans="1:6" ht="12.75">
      <c r="A67" t="s">
        <v>71</v>
      </c>
      <c r="B67">
        <f>B12+(7/0.017)*(B13*B50-B28*B51)</f>
        <v>0.2715153877838624</v>
      </c>
      <c r="C67">
        <f>C12+(7/0.017)*(C13*C50-C28*C51)</f>
        <v>-0.4752984703216214</v>
      </c>
      <c r="D67">
        <f>D12+(7/0.017)*(D13*D50-D28*D51)</f>
        <v>0.04217312915610714</v>
      </c>
      <c r="E67">
        <f>E12+(7/0.017)*(E13*E50-E28*E51)</f>
        <v>-0.09722627016686544</v>
      </c>
      <c r="F67">
        <f>F12+(7/0.017)*(F13*F50-F28*F51)</f>
        <v>-0.05533776602013063</v>
      </c>
    </row>
    <row r="68" spans="1:6" ht="12.75">
      <c r="A68" t="s">
        <v>72</v>
      </c>
      <c r="B68">
        <f>B13+(8/0.017)*(B14*B50-B29*B51)</f>
        <v>-0.09007921122161006</v>
      </c>
      <c r="C68">
        <f>C13+(8/0.017)*(C14*C50-C29*C51)</f>
        <v>0.0068032961699717965</v>
      </c>
      <c r="D68">
        <f>D13+(8/0.017)*(D14*D50-D29*D51)</f>
        <v>0.030294966978032203</v>
      </c>
      <c r="E68">
        <f>E13+(8/0.017)*(E14*E50-E29*E51)</f>
        <v>-0.005596209493627255</v>
      </c>
      <c r="F68">
        <f>F13+(8/0.017)*(F14*F50-F29*F51)</f>
        <v>-0.22841409315963343</v>
      </c>
    </row>
    <row r="69" spans="1:6" ht="12.75">
      <c r="A69" t="s">
        <v>73</v>
      </c>
      <c r="B69">
        <f>B14+(9/0.017)*(B15*B50-B30*B51)</f>
        <v>-0.06830762513543817</v>
      </c>
      <c r="C69">
        <f>C14+(9/0.017)*(C15*C50-C30*C51)</f>
        <v>-0.04959385159579017</v>
      </c>
      <c r="D69">
        <f>D14+(9/0.017)*(D15*D50-D30*D51)</f>
        <v>0.012938220326978209</v>
      </c>
      <c r="E69">
        <f>E14+(9/0.017)*(E15*E50-E30*E51)</f>
        <v>-0.03240749880347048</v>
      </c>
      <c r="F69">
        <f>F14+(9/0.017)*(F15*F50-F30*F51)</f>
        <v>0.16293799789642036</v>
      </c>
    </row>
    <row r="70" spans="1:6" ht="12.75">
      <c r="A70" t="s">
        <v>74</v>
      </c>
      <c r="B70">
        <f>B15+(10/0.017)*(B16*B50-B31*B51)</f>
        <v>-0.4572684303142376</v>
      </c>
      <c r="C70">
        <f>C15+(10/0.017)*(C16*C50-C31*C51)</f>
        <v>-0.1592098888995929</v>
      </c>
      <c r="D70">
        <f>D15+(10/0.017)*(D16*D50-D31*D51)</f>
        <v>-0.1124724474410884</v>
      </c>
      <c r="E70">
        <f>E15+(10/0.017)*(E16*E50-E31*E51)</f>
        <v>-0.1708301333757452</v>
      </c>
      <c r="F70">
        <f>F15+(10/0.017)*(F16*F50-F31*F51)</f>
        <v>-0.4783092609734905</v>
      </c>
    </row>
    <row r="71" spans="1:6" ht="12.75">
      <c r="A71" t="s">
        <v>75</v>
      </c>
      <c r="B71">
        <f>B16+(11/0.017)*(B17*B50-B32*B51)</f>
        <v>-0.007270173108172657</v>
      </c>
      <c r="C71">
        <f>C16+(11/0.017)*(C17*C50-C32*C51)</f>
        <v>-0.02400985053012369</v>
      </c>
      <c r="D71">
        <f>D16+(11/0.017)*(D17*D50-D32*D51)</f>
        <v>0.004577701125030017</v>
      </c>
      <c r="E71">
        <f>E16+(11/0.017)*(E17*E50-E32*E51)</f>
        <v>0.012600520682124907</v>
      </c>
      <c r="F71">
        <f>F16+(11/0.017)*(F17*F50-F32*F51)</f>
        <v>-0.043634255339380715</v>
      </c>
    </row>
    <row r="72" spans="1:6" ht="12.75">
      <c r="A72" t="s">
        <v>76</v>
      </c>
      <c r="B72">
        <f>B17+(12/0.017)*(B18*B50-B33*B51)</f>
        <v>-0.043179690675109406</v>
      </c>
      <c r="C72">
        <f>C17+(12/0.017)*(C18*C50-C33*C51)</f>
        <v>-0.007772045073667921</v>
      </c>
      <c r="D72">
        <f>D17+(12/0.017)*(D18*D50-D33*D51)</f>
        <v>-0.0226612099592969</v>
      </c>
      <c r="E72">
        <f>E17+(12/0.017)*(E18*E50-E33*E51)</f>
        <v>0.008137187921085736</v>
      </c>
      <c r="F72">
        <f>F17+(12/0.017)*(F18*F50-F33*F51)</f>
        <v>-0.019516102438330633</v>
      </c>
    </row>
    <row r="73" spans="1:6" ht="12.75">
      <c r="A73" t="s">
        <v>77</v>
      </c>
      <c r="B73">
        <f>B18+(13/0.017)*(B19*B50-B34*B51)</f>
        <v>0.03244797590286502</v>
      </c>
      <c r="C73">
        <f>C18+(13/0.017)*(C19*C50-C34*C51)</f>
        <v>0.0447450871348267</v>
      </c>
      <c r="D73">
        <f>D18+(13/0.017)*(D19*D50-D34*D51)</f>
        <v>0.02934690861111579</v>
      </c>
      <c r="E73">
        <f>E18+(13/0.017)*(E19*E50-E34*E51)</f>
        <v>0.03507280182253682</v>
      </c>
      <c r="F73">
        <f>F18+(13/0.017)*(F19*F50-F34*F51)</f>
        <v>0.001937094062012876</v>
      </c>
    </row>
    <row r="74" spans="1:6" ht="12.75">
      <c r="A74" t="s">
        <v>78</v>
      </c>
      <c r="B74">
        <f>B19+(14/0.017)*(B20*B50-B35*B51)</f>
        <v>-0.20658394997206242</v>
      </c>
      <c r="C74">
        <f>C19+(14/0.017)*(C20*C50-C35*C51)</f>
        <v>-0.19021432018456413</v>
      </c>
      <c r="D74">
        <f>D19+(14/0.017)*(D20*D50-D35*D51)</f>
        <v>-0.20154240267556406</v>
      </c>
      <c r="E74">
        <f>E19+(14/0.017)*(E20*E50-E35*E51)</f>
        <v>-0.1968116193544401</v>
      </c>
      <c r="F74">
        <f>F19+(14/0.017)*(F20*F50-F35*F51)</f>
        <v>-0.14439620189685234</v>
      </c>
    </row>
    <row r="75" spans="1:6" ht="12.75">
      <c r="A75" t="s">
        <v>79</v>
      </c>
      <c r="B75" s="53">
        <f>B20</f>
        <v>-0.005526186</v>
      </c>
      <c r="C75" s="53">
        <f>C20</f>
        <v>0.008045479</v>
      </c>
      <c r="D75" s="53">
        <f>D20</f>
        <v>-0.005590559</v>
      </c>
      <c r="E75" s="53">
        <f>E20</f>
        <v>0.004518712</v>
      </c>
      <c r="F75" s="53">
        <f>F20</f>
        <v>-0.005277852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69.81050261134207</v>
      </c>
      <c r="C82">
        <f>C22+(2/0.017)*(C8*C51+C23*C50)</f>
        <v>38.38152433582793</v>
      </c>
      <c r="D82">
        <f>D22+(2/0.017)*(D8*D51+D23*D50)</f>
        <v>6.296747028829446</v>
      </c>
      <c r="E82">
        <f>E22+(2/0.017)*(E8*E51+E23*E50)</f>
        <v>-45.66534168206235</v>
      </c>
      <c r="F82">
        <f>F22+(2/0.017)*(F8*F51+F23*F50)</f>
        <v>-74.0041694136157</v>
      </c>
    </row>
    <row r="83" spans="1:6" ht="12.75">
      <c r="A83" t="s">
        <v>82</v>
      </c>
      <c r="B83">
        <f>B23+(3/0.017)*(B9*B51+B24*B50)</f>
        <v>-3.8183604281792425</v>
      </c>
      <c r="C83">
        <f>C23+(3/0.017)*(C9*C51+C24*C50)</f>
        <v>-5.112359057291122</v>
      </c>
      <c r="D83">
        <f>D23+(3/0.017)*(D9*D51+D24*D50)</f>
        <v>-4.163972557405953</v>
      </c>
      <c r="E83">
        <f>E23+(3/0.017)*(E9*E51+E24*E50)</f>
        <v>-6.132795726981141</v>
      </c>
      <c r="F83">
        <f>F23+(3/0.017)*(F9*F51+F24*F50)</f>
        <v>0.10806286486877406</v>
      </c>
    </row>
    <row r="84" spans="1:6" ht="12.75">
      <c r="A84" t="s">
        <v>83</v>
      </c>
      <c r="B84">
        <f>B24+(4/0.017)*(B10*B51+B25*B50)</f>
        <v>-3.53772991196373</v>
      </c>
      <c r="C84">
        <f>C24+(4/0.017)*(C10*C51+C25*C50)</f>
        <v>-0.5106538553693772</v>
      </c>
      <c r="D84">
        <f>D24+(4/0.017)*(D10*D51+D25*D50)</f>
        <v>-3.82417329043715</v>
      </c>
      <c r="E84">
        <f>E24+(4/0.017)*(E10*E51+E25*E50)</f>
        <v>2.1520438731287053</v>
      </c>
      <c r="F84">
        <f>F24+(4/0.017)*(F10*F51+F25*F50)</f>
        <v>1.0659043351328794</v>
      </c>
    </row>
    <row r="85" spans="1:6" ht="12.75">
      <c r="A85" t="s">
        <v>84</v>
      </c>
      <c r="B85">
        <f>B25+(5/0.017)*(B11*B51+B26*B50)</f>
        <v>-0.45212225719429083</v>
      </c>
      <c r="C85">
        <f>C25+(5/0.017)*(C11*C51+C26*C50)</f>
        <v>-1.6500727146289111</v>
      </c>
      <c r="D85">
        <f>D25+(5/0.017)*(D11*D51+D26*D50)</f>
        <v>-1.08516720412708</v>
      </c>
      <c r="E85">
        <f>E25+(5/0.017)*(E11*E51+E26*E50)</f>
        <v>-0.8200363252982201</v>
      </c>
      <c r="F85">
        <f>F25+(5/0.017)*(F11*F51+F26*F50)</f>
        <v>-2.5146549785969823</v>
      </c>
    </row>
    <row r="86" spans="1:6" ht="12.75">
      <c r="A86" t="s">
        <v>85</v>
      </c>
      <c r="B86">
        <f>B26+(6/0.017)*(B12*B51+B27*B50)</f>
        <v>0.9537478101462945</v>
      </c>
      <c r="C86">
        <f>C26+(6/0.017)*(C12*C51+C27*C50)</f>
        <v>0.2547300371517398</v>
      </c>
      <c r="D86">
        <f>D26+(6/0.017)*(D12*D51+D27*D50)</f>
        <v>0.43040846297585816</v>
      </c>
      <c r="E86">
        <f>E26+(6/0.017)*(E12*E51+E27*E50)</f>
        <v>0.17599416805038035</v>
      </c>
      <c r="F86">
        <f>F26+(6/0.017)*(F12*F51+F27*F50)</f>
        <v>1.452454807709235</v>
      </c>
    </row>
    <row r="87" spans="1:6" ht="12.75">
      <c r="A87" t="s">
        <v>86</v>
      </c>
      <c r="B87">
        <f>B27+(7/0.017)*(B13*B51+B28*B50)</f>
        <v>-0.3640853817796834</v>
      </c>
      <c r="C87">
        <f>C27+(7/0.017)*(C13*C51+C28*C50)</f>
        <v>0.13544103901055282</v>
      </c>
      <c r="D87">
        <f>D27+(7/0.017)*(D13*D51+D28*D50)</f>
        <v>-0.0884826470461452</v>
      </c>
      <c r="E87">
        <f>E27+(7/0.017)*(E13*E51+E28*E50)</f>
        <v>-0.11120206209474831</v>
      </c>
      <c r="F87">
        <f>F27+(7/0.017)*(F13*F51+F28*F50)</f>
        <v>-0.10152605317949089</v>
      </c>
    </row>
    <row r="88" spans="1:6" ht="12.75">
      <c r="A88" t="s">
        <v>87</v>
      </c>
      <c r="B88">
        <f>B28+(8/0.017)*(B14*B51+B29*B50)</f>
        <v>-0.38277976770076827</v>
      </c>
      <c r="C88">
        <f>C28+(8/0.017)*(C14*C51+C29*C50)</f>
        <v>0.2163636267088966</v>
      </c>
      <c r="D88">
        <f>D28+(8/0.017)*(D14*D51+D29*D50)</f>
        <v>-0.5598845072291645</v>
      </c>
      <c r="E88">
        <f>E28+(8/0.017)*(E14*E51+E29*E50)</f>
        <v>0.2889698635504911</v>
      </c>
      <c r="F88">
        <f>F28+(8/0.017)*(F14*F51+F29*F50)</f>
        <v>-0.07332460334818998</v>
      </c>
    </row>
    <row r="89" spans="1:6" ht="12.75">
      <c r="A89" t="s">
        <v>88</v>
      </c>
      <c r="B89">
        <f>B29+(9/0.017)*(B15*B51+B30*B50)</f>
        <v>-0.0006095070449861004</v>
      </c>
      <c r="C89">
        <f>C29+(9/0.017)*(C15*C51+C30*C50)</f>
        <v>0.011648791536085596</v>
      </c>
      <c r="D89">
        <f>D29+(9/0.017)*(D15*D51+D30*D50)</f>
        <v>-0.024064539505680237</v>
      </c>
      <c r="E89">
        <f>E29+(9/0.017)*(E15*E51+E30*E50)</f>
        <v>0.05738567436215675</v>
      </c>
      <c r="F89">
        <f>F29+(9/0.017)*(F15*F51+F30*F50)</f>
        <v>-0.13399217203198333</v>
      </c>
    </row>
    <row r="90" spans="1:6" ht="12.75">
      <c r="A90" t="s">
        <v>89</v>
      </c>
      <c r="B90">
        <f>B30+(10/0.017)*(B16*B51+B31*B50)</f>
        <v>0.13703727349867567</v>
      </c>
      <c r="C90">
        <f>C30+(10/0.017)*(C16*C51+C31*C50)</f>
        <v>0.1362606885151507</v>
      </c>
      <c r="D90">
        <f>D30+(10/0.017)*(D16*D51+D31*D50)</f>
        <v>0.10234419596354567</v>
      </c>
      <c r="E90">
        <f>E30+(10/0.017)*(E16*E51+E31*E50)</f>
        <v>0.07749069328376944</v>
      </c>
      <c r="F90">
        <f>F30+(10/0.017)*(F16*F51+F31*F50)</f>
        <v>0.2627397972594095</v>
      </c>
    </row>
    <row r="91" spans="1:6" ht="12.75">
      <c r="A91" t="s">
        <v>90</v>
      </c>
      <c r="B91">
        <f>B31+(11/0.017)*(B17*B51+B32*B50)</f>
        <v>-0.012621355208038549</v>
      </c>
      <c r="C91">
        <f>C31+(11/0.017)*(C17*C51+C32*C50)</f>
        <v>0.030662564298704648</v>
      </c>
      <c r="D91">
        <f>D31+(11/0.017)*(D17*D51+D32*D50)</f>
        <v>0.005677448666289738</v>
      </c>
      <c r="E91">
        <f>E31+(11/0.017)*(E17*E51+E32*E50)</f>
        <v>0.01883895470522751</v>
      </c>
      <c r="F91">
        <f>F31+(11/0.017)*(F17*F51+F32*F50)</f>
        <v>-0.002920037111830834</v>
      </c>
    </row>
    <row r="92" spans="1:6" ht="12.75">
      <c r="A92" t="s">
        <v>91</v>
      </c>
      <c r="B92">
        <f>B32+(12/0.017)*(B18*B51+B33*B50)</f>
        <v>-0.03098576063227205</v>
      </c>
      <c r="C92">
        <f>C32+(12/0.017)*(C18*C51+C33*C50)</f>
        <v>0.022105829191934684</v>
      </c>
      <c r="D92">
        <f>D32+(12/0.017)*(D18*D51+D33*D50)</f>
        <v>-0.057192080868822874</v>
      </c>
      <c r="E92">
        <f>E32+(12/0.017)*(E18*E51+E33*E50)</f>
        <v>0.019389756464965224</v>
      </c>
      <c r="F92">
        <f>F32+(12/0.017)*(F18*F51+F33*F50)</f>
        <v>-0.0141245782258062</v>
      </c>
    </row>
    <row r="93" spans="1:6" ht="12.75">
      <c r="A93" t="s">
        <v>92</v>
      </c>
      <c r="B93">
        <f>B33+(13/0.017)*(B19*B51+B34*B50)</f>
        <v>0.06691809259344406</v>
      </c>
      <c r="C93">
        <f>C33+(13/0.017)*(C19*C51+C34*C50)</f>
        <v>0.09364947346261199</v>
      </c>
      <c r="D93">
        <f>D33+(13/0.017)*(D19*D51+D34*D50)</f>
        <v>0.08382208783387306</v>
      </c>
      <c r="E93">
        <f>E33+(13/0.017)*(E19*E51+E34*E50)</f>
        <v>0.08198247317282496</v>
      </c>
      <c r="F93">
        <f>F33+(13/0.017)*(F19*F51+F34*F50)</f>
        <v>0.058532017328181224</v>
      </c>
    </row>
    <row r="94" spans="1:6" ht="12.75">
      <c r="A94" t="s">
        <v>93</v>
      </c>
      <c r="B94">
        <f>B34+(14/0.017)*(B20*B51+B35*B50)</f>
        <v>-0.0021679685728971695</v>
      </c>
      <c r="C94">
        <f>C34+(14/0.017)*(C20*C51+C35*C50)</f>
        <v>0.007627333836881044</v>
      </c>
      <c r="D94">
        <f>D34+(14/0.017)*(D20*D51+D35*D50)</f>
        <v>0.01189808559016423</v>
      </c>
      <c r="E94">
        <f>E34+(14/0.017)*(E20*E51+E35*E50)</f>
        <v>0.011226070797830192</v>
      </c>
      <c r="F94">
        <f>F34+(14/0.017)*(F20*F51+F35*F50)</f>
        <v>-0.020333501617359445</v>
      </c>
    </row>
    <row r="95" spans="1:6" ht="12.75">
      <c r="A95" t="s">
        <v>94</v>
      </c>
      <c r="B95" s="53">
        <f>B35</f>
        <v>0.001633823</v>
      </c>
      <c r="C95" s="53">
        <f>C35</f>
        <v>-0.004085512</v>
      </c>
      <c r="D95" s="53">
        <f>D35</f>
        <v>-0.002308327</v>
      </c>
      <c r="E95" s="53">
        <f>E35</f>
        <v>-0.004600314</v>
      </c>
      <c r="F95" s="53">
        <f>F35</f>
        <v>-0.002249087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5.2633007673329315</v>
      </c>
      <c r="C103">
        <f>C63*10000/C62</f>
        <v>0.9565002931933045</v>
      </c>
      <c r="D103">
        <f>D63*10000/D62</f>
        <v>-0.6406309600760879</v>
      </c>
      <c r="E103">
        <f>E63*10000/E62</f>
        <v>0.7248661834050434</v>
      </c>
      <c r="F103">
        <f>F63*10000/F62</f>
        <v>-2.2593650619221046</v>
      </c>
      <c r="G103">
        <f>AVERAGE(C103:E103)</f>
        <v>0.34691183884075333</v>
      </c>
      <c r="H103">
        <f>STDEV(C103:E103)</f>
        <v>0.863043553346951</v>
      </c>
      <c r="I103">
        <f>(B103*B4+C103*C4+D103*D4+E103*E4+F103*F4)/SUM(B4:F4)</f>
        <v>0.7078162054949235</v>
      </c>
      <c r="K103">
        <f>(LN(H103)+LN(H123))/2-LN(K114*K115^3)</f>
        <v>-3.959941489706461</v>
      </c>
    </row>
    <row r="104" spans="1:11" ht="12.75">
      <c r="A104" t="s">
        <v>68</v>
      </c>
      <c r="B104">
        <f>B64*10000/B62</f>
        <v>-0.2625498456136517</v>
      </c>
      <c r="C104">
        <f>C64*10000/C62</f>
        <v>-0.500326934276829</v>
      </c>
      <c r="D104">
        <f>D64*10000/D62</f>
        <v>-0.7156937935600909</v>
      </c>
      <c r="E104">
        <f>E64*10000/E62</f>
        <v>-0.1518925876964086</v>
      </c>
      <c r="F104">
        <f>F64*10000/F62</f>
        <v>-1.1404628205496168</v>
      </c>
      <c r="G104">
        <f>AVERAGE(C104:E104)</f>
        <v>-0.45597110517777617</v>
      </c>
      <c r="H104">
        <f>STDEV(C104:E104)</f>
        <v>0.2845057637634672</v>
      </c>
      <c r="I104">
        <f>(B104*B4+C104*C4+D104*D4+E104*E4+F104*F4)/SUM(B4:F4)</f>
        <v>-0.5196559887717125</v>
      </c>
      <c r="K104">
        <f>(LN(H104)+LN(H124))/2-LN(K114*K115^4)</f>
        <v>-3.367432893857706</v>
      </c>
    </row>
    <row r="105" spans="1:11" ht="12.75">
      <c r="A105" t="s">
        <v>69</v>
      </c>
      <c r="B105">
        <f>B65*10000/B62</f>
        <v>-0.9131729360844191</v>
      </c>
      <c r="C105">
        <f>C65*10000/C62</f>
        <v>-1.030043033502142</v>
      </c>
      <c r="D105">
        <f>D65*10000/D62</f>
        <v>0.22970835209220958</v>
      </c>
      <c r="E105">
        <f>E65*10000/E62</f>
        <v>-0.5293170392266482</v>
      </c>
      <c r="F105">
        <f>F65*10000/F62</f>
        <v>-0.2853468490715953</v>
      </c>
      <c r="G105">
        <f>AVERAGE(C105:E105)</f>
        <v>-0.4432172402121935</v>
      </c>
      <c r="H105">
        <f>STDEV(C105:E105)</f>
        <v>0.634273813048804</v>
      </c>
      <c r="I105">
        <f>(B105*B4+C105*C4+D105*D4+E105*E4+F105*F4)/SUM(B4:F4)</f>
        <v>-0.48993581581016704</v>
      </c>
      <c r="K105">
        <f>(LN(H105)+LN(H125))/2-LN(K114*K115^5)</f>
        <v>-3.3526327420152287</v>
      </c>
    </row>
    <row r="106" spans="1:11" ht="12.75">
      <c r="A106" t="s">
        <v>70</v>
      </c>
      <c r="B106">
        <f>B66*10000/B62</f>
        <v>1.9566694629934291</v>
      </c>
      <c r="C106">
        <f>C66*10000/C62</f>
        <v>0.8695073027166671</v>
      </c>
      <c r="D106">
        <f>D66*10000/D62</f>
        <v>1.7571788788984681</v>
      </c>
      <c r="E106">
        <f>E66*10000/E62</f>
        <v>0.9944705066935329</v>
      </c>
      <c r="F106">
        <f>F66*10000/F62</f>
        <v>12.632111251226041</v>
      </c>
      <c r="G106">
        <f>AVERAGE(C106:E106)</f>
        <v>1.2070522294362227</v>
      </c>
      <c r="H106">
        <f>STDEV(C106:E106)</f>
        <v>0.48050332821267566</v>
      </c>
      <c r="I106">
        <f>(B106*B4+C106*C4+D106*D4+E106*E4+F106*F4)/SUM(B4:F4)</f>
        <v>2.844648976906659</v>
      </c>
      <c r="K106">
        <f>(LN(H106)+LN(H126))/2-LN(K114*K115^6)</f>
        <v>-3.4902274459584177</v>
      </c>
    </row>
    <row r="107" spans="1:11" ht="12.75">
      <c r="A107" t="s">
        <v>71</v>
      </c>
      <c r="B107">
        <f>B67*10000/B62</f>
        <v>0.271515129911651</v>
      </c>
      <c r="C107">
        <f>C67*10000/C62</f>
        <v>-0.47530053290750496</v>
      </c>
      <c r="D107">
        <f>D67*10000/D62</f>
        <v>0.04217305473448709</v>
      </c>
      <c r="E107">
        <f>E67*10000/E62</f>
        <v>-0.09722605053317233</v>
      </c>
      <c r="F107">
        <f>F67*10000/F62</f>
        <v>-0.055337544746591985</v>
      </c>
      <c r="G107">
        <f>AVERAGE(C107:E107)</f>
        <v>-0.17678450956873007</v>
      </c>
      <c r="H107">
        <f>STDEV(C107:E107)</f>
        <v>0.2677534122655639</v>
      </c>
      <c r="I107">
        <f>(B107*B4+C107*C4+D107*D4+E107*E4+F107*F4)/SUM(B4:F4)</f>
        <v>-0.09580256488634467</v>
      </c>
      <c r="K107">
        <f>(LN(H107)+LN(H127))/2-LN(K114*K115^7)</f>
        <v>-3.1685358235879306</v>
      </c>
    </row>
    <row r="108" spans="1:9" ht="12.75">
      <c r="A108" t="s">
        <v>72</v>
      </c>
      <c r="B108">
        <f>B68*10000/B62</f>
        <v>-0.09007912566872264</v>
      </c>
      <c r="C108">
        <f>C68*10000/C62</f>
        <v>0.006803325693278766</v>
      </c>
      <c r="D108">
        <f>D68*10000/D62</f>
        <v>0.030294913517438533</v>
      </c>
      <c r="E108">
        <f>E68*10000/E62</f>
        <v>-0.005596196851815979</v>
      </c>
      <c r="F108">
        <f>F68*10000/F62</f>
        <v>-0.22841317982325748</v>
      </c>
      <c r="G108">
        <f>AVERAGE(C108:E108)</f>
        <v>0.01050068078630044</v>
      </c>
      <c r="H108">
        <f>STDEV(C108:E108)</f>
        <v>0.018228981784439366</v>
      </c>
      <c r="I108">
        <f>(B108*B4+C108*C4+D108*D4+E108*E4+F108*F4)/SUM(B4:F4)</f>
        <v>-0.036002422352189034</v>
      </c>
    </row>
    <row r="109" spans="1:9" ht="12.75">
      <c r="A109" t="s">
        <v>73</v>
      </c>
      <c r="B109">
        <f>B69*10000/B62</f>
        <v>-0.06830756026015249</v>
      </c>
      <c r="C109">
        <f>C69*10000/C62</f>
        <v>-0.049594066811248665</v>
      </c>
      <c r="D109">
        <f>D69*10000/D62</f>
        <v>0.012938197495299921</v>
      </c>
      <c r="E109">
        <f>E69*10000/E62</f>
        <v>-0.03240742559508107</v>
      </c>
      <c r="F109">
        <f>F69*10000/F62</f>
        <v>0.16293734637269672</v>
      </c>
      <c r="G109">
        <f>AVERAGE(C109:E109)</f>
        <v>-0.023021098303676605</v>
      </c>
      <c r="H109">
        <f>STDEV(C109:E109)</f>
        <v>0.03230554712184946</v>
      </c>
      <c r="I109">
        <f>(B109*B4+C109*C4+D109*D4+E109*E4+F109*F4)/SUM(B4:F4)</f>
        <v>-0.00466664510464809</v>
      </c>
    </row>
    <row r="110" spans="1:11" ht="12.75">
      <c r="A110" t="s">
        <v>74</v>
      </c>
      <c r="B110">
        <f>B70*10000/B62</f>
        <v>-0.4572679960227512</v>
      </c>
      <c r="C110">
        <f>C70*10000/C62</f>
        <v>-0.15921057980034237</v>
      </c>
      <c r="D110">
        <f>D70*10000/D62</f>
        <v>-0.11247224896443002</v>
      </c>
      <c r="E110">
        <f>E70*10000/E62</f>
        <v>-0.17082974747126667</v>
      </c>
      <c r="F110">
        <f>F70*10000/F62</f>
        <v>-0.47830734840653394</v>
      </c>
      <c r="G110">
        <f>AVERAGE(C110:E110)</f>
        <v>-0.14750419207867968</v>
      </c>
      <c r="H110">
        <f>STDEV(C110:E110)</f>
        <v>0.030889788654364047</v>
      </c>
      <c r="I110">
        <f>(B110*B4+C110*C4+D110*D4+E110*E4+F110*F4)/SUM(B4:F4)</f>
        <v>-0.23650755699064696</v>
      </c>
      <c r="K110">
        <f>EXP(AVERAGE(K103:K107))</f>
        <v>0.031186995591340323</v>
      </c>
    </row>
    <row r="111" spans="1:9" ht="12.75">
      <c r="A111" t="s">
        <v>75</v>
      </c>
      <c r="B111">
        <f>B71*10000/B62</f>
        <v>-0.007270166203313112</v>
      </c>
      <c r="C111">
        <f>C71*10000/C62</f>
        <v>-0.024009954722293163</v>
      </c>
      <c r="D111">
        <f>D71*10000/D62</f>
        <v>0.004577693046902057</v>
      </c>
      <c r="E111">
        <f>E71*10000/E62</f>
        <v>0.012600492217607161</v>
      </c>
      <c r="F111">
        <f>F71*10000/F62</f>
        <v>-0.04363408086348876</v>
      </c>
      <c r="G111">
        <f>AVERAGE(C111:E111)</f>
        <v>-0.002277256485927982</v>
      </c>
      <c r="H111">
        <f>STDEV(C111:E111)</f>
        <v>0.019243803057297414</v>
      </c>
      <c r="I111">
        <f>(B111*B4+C111*C4+D111*D4+E111*E4+F111*F4)/SUM(B4:F4)</f>
        <v>-0.008533254929749446</v>
      </c>
    </row>
    <row r="112" spans="1:9" ht="12.75">
      <c r="A112" t="s">
        <v>76</v>
      </c>
      <c r="B112">
        <f>B72*10000/B62</f>
        <v>-0.043179649665123145</v>
      </c>
      <c r="C112">
        <f>C72*10000/C62</f>
        <v>-0.007772078800918178</v>
      </c>
      <c r="D112">
        <f>D72*10000/D62</f>
        <v>-0.02266116996975875</v>
      </c>
      <c r="E112">
        <f>E72*10000/E62</f>
        <v>0.008137169539215984</v>
      </c>
      <c r="F112">
        <f>F72*10000/F62</f>
        <v>-0.01951602440126196</v>
      </c>
      <c r="G112">
        <f>AVERAGE(C112:E112)</f>
        <v>-0.007432026410486982</v>
      </c>
      <c r="H112">
        <f>STDEV(C112:E112)</f>
        <v>0.015401985451515563</v>
      </c>
      <c r="I112">
        <f>(B112*B4+C112*C4+D112*D4+E112*E4+F112*F4)/SUM(B4:F4)</f>
        <v>-0.014209399716111775</v>
      </c>
    </row>
    <row r="113" spans="1:9" ht="12.75">
      <c r="A113" t="s">
        <v>77</v>
      </c>
      <c r="B113">
        <f>B73*10000/B62</f>
        <v>0.032447945085343516</v>
      </c>
      <c r="C113">
        <f>C73*10000/C62</f>
        <v>0.044745281308784426</v>
      </c>
      <c r="D113">
        <f>D73*10000/D62</f>
        <v>0.029346856823531477</v>
      </c>
      <c r="E113">
        <f>E73*10000/E62</f>
        <v>0.035072722593240256</v>
      </c>
      <c r="F113">
        <f>F73*10000/F62</f>
        <v>0.0019370863163503996</v>
      </c>
      <c r="G113">
        <f>AVERAGE(C113:E113)</f>
        <v>0.036388286908518724</v>
      </c>
      <c r="H113">
        <f>STDEV(C113:E113)</f>
        <v>0.007783052181357546</v>
      </c>
      <c r="I113">
        <f>(B113*B4+C113*C4+D113*D4+E113*E4+F113*F4)/SUM(B4:F4)</f>
        <v>0.03120761341390628</v>
      </c>
    </row>
    <row r="114" spans="1:11" ht="12.75">
      <c r="A114" t="s">
        <v>78</v>
      </c>
      <c r="B114">
        <f>B74*10000/B62</f>
        <v>-0.2065837537685969</v>
      </c>
      <c r="C114">
        <f>C74*10000/C62</f>
        <v>-0.19021514563088085</v>
      </c>
      <c r="D114">
        <f>D74*10000/D62</f>
        <v>-0.20154204701990333</v>
      </c>
      <c r="E114">
        <f>E74*10000/E62</f>
        <v>-0.19681117475790533</v>
      </c>
      <c r="F114">
        <f>F74*10000/F62</f>
        <v>-0.14439562451433657</v>
      </c>
      <c r="G114">
        <f>AVERAGE(C114:E114)</f>
        <v>-0.19618945580289648</v>
      </c>
      <c r="H114">
        <f>STDEV(C114:E114)</f>
        <v>0.005688987134229891</v>
      </c>
      <c r="I114">
        <f>(B114*B4+C114*C4+D114*D4+E114*E4+F114*F4)/SUM(B4:F4)</f>
        <v>-0.190756820303028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-0.005526180751495242</v>
      </c>
      <c r="C115">
        <f>C75*10000/C62</f>
        <v>0.008045513913832986</v>
      </c>
      <c r="D115">
        <f>D75*10000/D62</f>
        <v>-0.005590549134512994</v>
      </c>
      <c r="E115">
        <f>E75*10000/E62</f>
        <v>0.004518701792250562</v>
      </c>
      <c r="F115">
        <f>F75*10000/F62</f>
        <v>-0.005277830895986007</v>
      </c>
      <c r="G115">
        <f>AVERAGE(C115:E115)</f>
        <v>0.0023245555238568514</v>
      </c>
      <c r="H115">
        <f>STDEV(C115:E115)</f>
        <v>0.007077871307811848</v>
      </c>
      <c r="I115">
        <f>(B115*B4+C115*C4+D115*D4+E115*E4+F115*F4)/SUM(B4:F4)</f>
        <v>0.00017363302108052412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69.81043630869588</v>
      </c>
      <c r="C122">
        <f>C82*10000/C62</f>
        <v>38.38169089472771</v>
      </c>
      <c r="D122">
        <f>D82*10000/D62</f>
        <v>6.296735917154209</v>
      </c>
      <c r="E122">
        <f>E82*10000/E62</f>
        <v>-45.66523852426741</v>
      </c>
      <c r="F122">
        <f>F82*10000/F62</f>
        <v>-74.00387350061416</v>
      </c>
      <c r="G122">
        <f>AVERAGE(C122:E122)</f>
        <v>-0.32893723746182957</v>
      </c>
      <c r="H122">
        <f>STDEV(C122:E122)</f>
        <v>42.41339699616427</v>
      </c>
      <c r="I122">
        <f>(B122*B4+C122*C4+D122*D4+E122*E4+F122*F4)/SUM(B4:F4)</f>
        <v>-0.06837265142683767</v>
      </c>
    </row>
    <row r="123" spans="1:9" ht="12.75">
      <c r="A123" t="s">
        <v>82</v>
      </c>
      <c r="B123">
        <f>B83*10000/B62</f>
        <v>-3.8183568016847897</v>
      </c>
      <c r="C123">
        <f>C83*10000/C62</f>
        <v>-5.112381242676268</v>
      </c>
      <c r="D123">
        <f>D83*10000/D62</f>
        <v>-4.163965209372033</v>
      </c>
      <c r="E123">
        <f>E83*10000/E62</f>
        <v>-6.1327818730240535</v>
      </c>
      <c r="F123">
        <f>F83*10000/F62</f>
        <v>0.10806243276870525</v>
      </c>
      <c r="G123">
        <f>AVERAGE(C123:E123)</f>
        <v>-5.136376108357452</v>
      </c>
      <c r="H123">
        <f>STDEV(C123:E123)</f>
        <v>0.9846276346684306</v>
      </c>
      <c r="I123">
        <f>(B123*B4+C123*C4+D123*D4+E123*E4+F123*F4)/SUM(B4:F4)</f>
        <v>-4.2441263381384555</v>
      </c>
    </row>
    <row r="124" spans="1:9" ht="12.75">
      <c r="A124" t="s">
        <v>83</v>
      </c>
      <c r="B124">
        <f>B84*10000/B62</f>
        <v>-3.537726551998597</v>
      </c>
      <c r="C124">
        <f>C84*10000/C62</f>
        <v>-0.5106560713820497</v>
      </c>
      <c r="D124">
        <f>D84*10000/D62</f>
        <v>-3.8241665420365143</v>
      </c>
      <c r="E124">
        <f>E84*10000/E62</f>
        <v>2.1520390116715826</v>
      </c>
      <c r="F124">
        <f>F84*10000/F62</f>
        <v>1.0659000730088173</v>
      </c>
      <c r="G124">
        <f>AVERAGE(C124:E124)</f>
        <v>-0.7275945339156604</v>
      </c>
      <c r="H124">
        <f>STDEV(C124:E124)</f>
        <v>2.994003160893073</v>
      </c>
      <c r="I124">
        <f>(B124*B4+C124*C4+D124*D4+E124*E4+F124*F4)/SUM(B4:F4)</f>
        <v>-0.8930178482525075</v>
      </c>
    </row>
    <row r="125" spans="1:9" ht="12.75">
      <c r="A125" t="s">
        <v>84</v>
      </c>
      <c r="B125">
        <f>B85*10000/B62</f>
        <v>-0.45212182779039123</v>
      </c>
      <c r="C125">
        <f>C85*10000/C62</f>
        <v>-1.6500798752172583</v>
      </c>
      <c r="D125">
        <f>D85*10000/D62</f>
        <v>-1.0851652891659904</v>
      </c>
      <c r="E125">
        <f>E85*10000/E62</f>
        <v>-0.8200344728399667</v>
      </c>
      <c r="F125">
        <f>F85*10000/F62</f>
        <v>-2.5146449234999735</v>
      </c>
      <c r="G125">
        <f>AVERAGE(C125:E125)</f>
        <v>-1.1850932124077385</v>
      </c>
      <c r="H125">
        <f>STDEV(C125:E125)</f>
        <v>0.4239493305626001</v>
      </c>
      <c r="I125">
        <f>(B125*B4+C125*C4+D125*D4+E125*E4+F125*F4)/SUM(B4:F4)</f>
        <v>-1.2572305669530341</v>
      </c>
    </row>
    <row r="126" spans="1:9" ht="12.75">
      <c r="A126" t="s">
        <v>85</v>
      </c>
      <c r="B126">
        <f>B86*10000/B62</f>
        <v>0.9537469043226542</v>
      </c>
      <c r="C126">
        <f>C86*10000/C62</f>
        <v>0.25473114256783425</v>
      </c>
      <c r="D126">
        <f>D86*10000/D62</f>
        <v>0.430407703447321</v>
      </c>
      <c r="E126">
        <f>E86*10000/E62</f>
        <v>0.17599377048037143</v>
      </c>
      <c r="F126">
        <f>F86*10000/F62</f>
        <v>1.4524489999248205</v>
      </c>
      <c r="G126">
        <f>AVERAGE(C126:E126)</f>
        <v>0.2870442054985089</v>
      </c>
      <c r="H126">
        <f>STDEV(C126:E126)</f>
        <v>0.13024865776237068</v>
      </c>
      <c r="I126">
        <f>(B126*B4+C126*C4+D126*D4+E126*E4+F126*F4)/SUM(B4:F4)</f>
        <v>0.5392912338124521</v>
      </c>
    </row>
    <row r="127" spans="1:9" ht="12.75">
      <c r="A127" t="s">
        <v>86</v>
      </c>
      <c r="B127">
        <f>B87*10000/B62</f>
        <v>-0.36408503598895925</v>
      </c>
      <c r="C127">
        <f>C87*10000/C62</f>
        <v>0.13544162676496938</v>
      </c>
      <c r="D127">
        <f>D87*10000/D62</f>
        <v>-0.08848249090354751</v>
      </c>
      <c r="E127">
        <f>E87*10000/E62</f>
        <v>-0.11120181088980609</v>
      </c>
      <c r="F127">
        <f>F87*10000/F62</f>
        <v>-0.10152564721751108</v>
      </c>
      <c r="G127">
        <f>AVERAGE(C127:E127)</f>
        <v>-0.02141422500946141</v>
      </c>
      <c r="H127">
        <f>STDEV(C127:E127)</f>
        <v>0.13631529830533018</v>
      </c>
      <c r="I127">
        <f>(B127*B4+C127*C4+D127*D4+E127*E4+F127*F4)/SUM(B4:F4)</f>
        <v>-0.08161422936150728</v>
      </c>
    </row>
    <row r="128" spans="1:9" ht="12.75">
      <c r="A128" t="s">
        <v>87</v>
      </c>
      <c r="B128">
        <f>B88*10000/B62</f>
        <v>-0.3827794041550186</v>
      </c>
      <c r="C128">
        <f>C88*10000/C62</f>
        <v>0.21636456563167888</v>
      </c>
      <c r="D128">
        <f>D88*10000/D62</f>
        <v>-0.5598835192182462</v>
      </c>
      <c r="E128">
        <f>E88*10000/E62</f>
        <v>0.2889692107689103</v>
      </c>
      <c r="F128">
        <f>F88*10000/F62</f>
        <v>-0.07332431015250067</v>
      </c>
      <c r="G128">
        <f>AVERAGE(C128:E128)</f>
        <v>-0.01818324760588567</v>
      </c>
      <c r="H128">
        <f>STDEV(C128:E128)</f>
        <v>0.470528688628605</v>
      </c>
      <c r="I128">
        <f>(B128*B4+C128*C4+D128*D4+E128*E4+F128*F4)/SUM(B4:F4)</f>
        <v>-0.07818051943870422</v>
      </c>
    </row>
    <row r="129" spans="1:9" ht="12.75">
      <c r="A129" t="s">
        <v>88</v>
      </c>
      <c r="B129">
        <f>B89*10000/B62</f>
        <v>-0.0006095064661057251</v>
      </c>
      <c r="C129">
        <f>C89*10000/C62</f>
        <v>0.011648842086706907</v>
      </c>
      <c r="D129">
        <f>D89*10000/D62</f>
        <v>-0.024064497039729724</v>
      </c>
      <c r="E129">
        <f>E89*10000/E62</f>
        <v>0.05738554472818467</v>
      </c>
      <c r="F129">
        <f>F89*10000/F62</f>
        <v>-0.13399163625101151</v>
      </c>
      <c r="G129">
        <f>AVERAGE(C129:E129)</f>
        <v>0.014989963258387284</v>
      </c>
      <c r="H129">
        <f>STDEV(C129:E129)</f>
        <v>0.040827682324761444</v>
      </c>
      <c r="I129">
        <f>(B129*B4+C129*C4+D129*D4+E129*E4+F129*F4)/SUM(B4:F4)</f>
        <v>-0.007202463062766942</v>
      </c>
    </row>
    <row r="130" spans="1:9" ht="12.75">
      <c r="A130" t="s">
        <v>89</v>
      </c>
      <c r="B130">
        <f>B90*10000/B62</f>
        <v>0.137037143347287</v>
      </c>
      <c r="C130">
        <f>C90*10000/C62</f>
        <v>0.13626127982648487</v>
      </c>
      <c r="D130">
        <f>D90*10000/D62</f>
        <v>0.10234401535990023</v>
      </c>
      <c r="E130">
        <f>E90*10000/E62</f>
        <v>0.07749051823265292</v>
      </c>
      <c r="F130">
        <f>F90*10000/F62</f>
        <v>0.2627387466683057</v>
      </c>
      <c r="G130">
        <f>AVERAGE(C130:E130)</f>
        <v>0.10536527113967935</v>
      </c>
      <c r="H130">
        <f>STDEV(C130:E130)</f>
        <v>0.02950163714855319</v>
      </c>
      <c r="I130">
        <f>(B130*B4+C130*C4+D130*D4+E130*E4+F130*F4)/SUM(B4:F4)</f>
        <v>0.13100231008529323</v>
      </c>
    </row>
    <row r="131" spans="1:9" ht="12.75">
      <c r="A131" t="s">
        <v>90</v>
      </c>
      <c r="B131">
        <f>B91*10000/B62</f>
        <v>-0.012621343220884504</v>
      </c>
      <c r="C131">
        <f>C91*10000/C62</f>
        <v>0.030662697360719835</v>
      </c>
      <c r="D131">
        <f>D91*10000/D62</f>
        <v>0.005677438647471217</v>
      </c>
      <c r="E131">
        <f>E91*10000/E62</f>
        <v>0.018838912148116255</v>
      </c>
      <c r="F131">
        <f>F91*10000/F62</f>
        <v>-0.0029200254357732124</v>
      </c>
      <c r="G131">
        <f>AVERAGE(C131:E131)</f>
        <v>0.018393016052102435</v>
      </c>
      <c r="H131">
        <f>STDEV(C131:E131)</f>
        <v>0.012498596150701154</v>
      </c>
      <c r="I131">
        <f>(B131*B4+C131*C4+D131*D4+E131*E4+F131*F4)/SUM(B4:F4)</f>
        <v>0.011062574969999274</v>
      </c>
    </row>
    <row r="132" spans="1:9" ht="12.75">
      <c r="A132" t="s">
        <v>91</v>
      </c>
      <c r="B132">
        <f>B92*10000/B62</f>
        <v>-0.030985731203492035</v>
      </c>
      <c r="C132">
        <f>C92*10000/C62</f>
        <v>0.022105925121490705</v>
      </c>
      <c r="D132">
        <f>D92*10000/D62</f>
        <v>-0.05719197994372205</v>
      </c>
      <c r="E132">
        <f>E92*10000/E62</f>
        <v>0.01938971266359535</v>
      </c>
      <c r="F132">
        <f>F92*10000/F62</f>
        <v>-0.014124521747281123</v>
      </c>
      <c r="G132">
        <f>AVERAGE(C132:E132)</f>
        <v>-0.005232114052878665</v>
      </c>
      <c r="H132">
        <f>STDEV(C132:E132)</f>
        <v>0.04501905374477487</v>
      </c>
      <c r="I132">
        <f>(B132*B4+C132*C4+D132*D4+E132*E4+F132*F4)/SUM(B4:F4)</f>
        <v>-0.010138868892567845</v>
      </c>
    </row>
    <row r="133" spans="1:9" ht="12.75">
      <c r="A133" t="s">
        <v>92</v>
      </c>
      <c r="B133">
        <f>B93*10000/B62</f>
        <v>0.06691802903786931</v>
      </c>
      <c r="C133">
        <f>C93*10000/C62</f>
        <v>0.09364987986005281</v>
      </c>
      <c r="D133">
        <f>D93*10000/D62</f>
        <v>0.08382193991562044</v>
      </c>
      <c r="E133">
        <f>E93*10000/E62</f>
        <v>0.08198228797479852</v>
      </c>
      <c r="F133">
        <f>F93*10000/F62</f>
        <v>0.05853178328211233</v>
      </c>
      <c r="G133">
        <f>AVERAGE(C133:E133)</f>
        <v>0.0864847025834906</v>
      </c>
      <c r="H133">
        <f>STDEV(C133:E133)</f>
        <v>0.006273029879513141</v>
      </c>
      <c r="I133">
        <f>(B133*B4+C133*C4+D133*D4+E133*E4+F133*F4)/SUM(B4:F4)</f>
        <v>0.07991777848649964</v>
      </c>
    </row>
    <row r="134" spans="1:9" ht="12.75">
      <c r="A134" t="s">
        <v>93</v>
      </c>
      <c r="B134">
        <f>B94*10000/B62</f>
        <v>-0.0021679665138652493</v>
      </c>
      <c r="C134">
        <f>C94*10000/C62</f>
        <v>0.007627366936148312</v>
      </c>
      <c r="D134">
        <f>D94*10000/D62</f>
        <v>0.011898064593979626</v>
      </c>
      <c r="E134">
        <f>E94*10000/E62</f>
        <v>0.011226045438188356</v>
      </c>
      <c r="F134">
        <f>F94*10000/F62</f>
        <v>-0.02033342031183919</v>
      </c>
      <c r="G134">
        <f>AVERAGE(C134:E134)</f>
        <v>0.010250492322772099</v>
      </c>
      <c r="H134">
        <f>STDEV(C134:E134)</f>
        <v>0.0022964086160568624</v>
      </c>
      <c r="I134">
        <f>(B134*B4+C134*C4+D134*D4+E134*E4+F134*F4)/SUM(B4:F4)</f>
        <v>0.004363692343844103</v>
      </c>
    </row>
    <row r="135" spans="1:9" ht="12.75">
      <c r="A135" t="s">
        <v>94</v>
      </c>
      <c r="B135">
        <f>B95*10000/B62</f>
        <v>0.0016338214482737661</v>
      </c>
      <c r="C135">
        <f>C95*10000/C62</f>
        <v>-0.004085529729321478</v>
      </c>
      <c r="D135">
        <f>D95*10000/D62</f>
        <v>-0.0023083229265665516</v>
      </c>
      <c r="E135">
        <f>E95*10000/E62</f>
        <v>-0.004600303607912023</v>
      </c>
      <c r="F135">
        <f>F95*10000/F62</f>
        <v>-0.002249078006802858</v>
      </c>
      <c r="G135">
        <f>AVERAGE(C135:E135)</f>
        <v>-0.0036647187546000174</v>
      </c>
      <c r="H135">
        <f>STDEV(C135:E135)</f>
        <v>0.0012025411711246037</v>
      </c>
      <c r="I135">
        <f>(B135*B4+C135*C4+D135*D4+E135*E4+F135*F4)/SUM(B4:F4)</f>
        <v>-0.002710343349788625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2005-10-04T08:54:25Z</cp:lastPrinted>
  <dcterms:created xsi:type="dcterms:W3CDTF">2005-10-04T08:54:25Z</dcterms:created>
  <dcterms:modified xsi:type="dcterms:W3CDTF">2005-10-04T09:43:21Z</dcterms:modified>
  <cp:category/>
  <cp:version/>
  <cp:contentType/>
  <cp:contentStatus/>
</cp:coreProperties>
</file>