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<sst xmlns="http://schemas.openxmlformats.org/spreadsheetml/2006/main" count="204" uniqueCount="98">
  <si>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05/10/2005       08:19:30</t>
  </si>
  <si>
    <t>LISSNER</t>
  </si>
  <si>
    <t>HCMQAP693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</si>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</sst>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7671080"/>
        <c:axId val="26386537"/>
      </c:lineChart>
      <c:catAx>
        <c:axId val="476710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386537"/>
        <c:crosses val="autoZero"/>
        <c:auto val="1"/>
        <c:lblOffset val="100"/>
        <c:noMultiLvlLbl val="0"/>
      </c:catAx>
      <c:valAx>
        <c:axId val="26386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710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-0.003759</v>
      </c>
      <c r="D4" s="12">
        <v>-0.003757</v>
      </c>
      <c r="E4" s="12">
        <v>-0.003759</v>
      </c>
      <c r="F4" s="24">
        <v>-0.002089</v>
      </c>
      <c r="G4" s="34">
        <v>-0.011713</v>
      </c>
    </row>
    <row r="5" spans="1:7" ht="12.75" thickBot="1">
      <c r="A5" s="44" t="s">
        <v>13</v>
      </c>
      <c r="B5" s="45">
        <v>4.144431</v>
      </c>
      <c r="C5" s="46">
        <v>2.231192</v>
      </c>
      <c r="D5" s="46">
        <v>-0.016726</v>
      </c>
      <c r="E5" s="46">
        <v>-1.717624</v>
      </c>
      <c r="F5" s="47">
        <v>-5.396409</v>
      </c>
      <c r="G5" s="48">
        <v>6.37059</v>
      </c>
    </row>
    <row r="6" spans="1:7" ht="12.75" thickTop="1">
      <c r="A6" s="6" t="s">
        <v>14</v>
      </c>
      <c r="B6" s="39">
        <v>-69.05397</v>
      </c>
      <c r="C6" s="40">
        <v>69.80013</v>
      </c>
      <c r="D6" s="40">
        <v>17.03303</v>
      </c>
      <c r="E6" s="40">
        <v>80.46398</v>
      </c>
      <c r="F6" s="41">
        <v>-226.4337</v>
      </c>
      <c r="G6" s="42">
        <v>0.003711915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-2.059043</v>
      </c>
      <c r="C8" s="13">
        <v>-0.8771391</v>
      </c>
      <c r="D8" s="13">
        <v>-0.8543823</v>
      </c>
      <c r="E8" s="13">
        <v>0.5127945</v>
      </c>
      <c r="F8" s="25">
        <v>-0.8444353</v>
      </c>
      <c r="G8" s="35">
        <v>-0.7035458</v>
      </c>
    </row>
    <row r="9" spans="1:7" ht="12">
      <c r="A9" s="20" t="s">
        <v>17</v>
      </c>
      <c r="B9" s="29">
        <v>-0.713517</v>
      </c>
      <c r="C9" s="13">
        <v>-0.5627114</v>
      </c>
      <c r="D9" s="13">
        <v>0.02909555</v>
      </c>
      <c r="E9" s="13">
        <v>-0.7088678</v>
      </c>
      <c r="F9" s="25">
        <v>-0.3872973</v>
      </c>
      <c r="G9" s="35">
        <v>-0.4538211</v>
      </c>
    </row>
    <row r="10" spans="1:7" ht="12">
      <c r="A10" s="20" t="s">
        <v>18</v>
      </c>
      <c r="B10" s="29">
        <v>0.765814</v>
      </c>
      <c r="C10" s="13">
        <v>-0.5624242</v>
      </c>
      <c r="D10" s="13">
        <v>-0.3314786</v>
      </c>
      <c r="E10" s="13">
        <v>-0.6235375</v>
      </c>
      <c r="F10" s="25">
        <v>-2.076377</v>
      </c>
      <c r="G10" s="35">
        <v>-0.5321783</v>
      </c>
    </row>
    <row r="11" spans="1:7" ht="12">
      <c r="A11" s="21" t="s">
        <v>19</v>
      </c>
      <c r="B11" s="31">
        <v>2.148879</v>
      </c>
      <c r="C11" s="15">
        <v>1.774543</v>
      </c>
      <c r="D11" s="15">
        <v>1.555222</v>
      </c>
      <c r="E11" s="15">
        <v>1.063952</v>
      </c>
      <c r="F11" s="27">
        <v>13.43351</v>
      </c>
      <c r="G11" s="37">
        <v>3.163933</v>
      </c>
    </row>
    <row r="12" spans="1:7" ht="12">
      <c r="A12" s="20" t="s">
        <v>20</v>
      </c>
      <c r="B12" s="29">
        <v>0.05296004</v>
      </c>
      <c r="C12" s="13">
        <v>-0.09688977</v>
      </c>
      <c r="D12" s="13">
        <v>0.07743963</v>
      </c>
      <c r="E12" s="13">
        <v>0.02582232</v>
      </c>
      <c r="F12" s="25">
        <v>-0.3103392</v>
      </c>
      <c r="G12" s="35">
        <v>-0.03232847</v>
      </c>
    </row>
    <row r="13" spans="1:7" ht="12">
      <c r="A13" s="20" t="s">
        <v>21</v>
      </c>
      <c r="B13" s="29">
        <v>-0.1792834</v>
      </c>
      <c r="C13" s="13">
        <v>-0.1805956</v>
      </c>
      <c r="D13" s="13">
        <v>-0.06441434</v>
      </c>
      <c r="E13" s="13">
        <v>-0.2988821</v>
      </c>
      <c r="F13" s="25">
        <v>-0.01183718</v>
      </c>
      <c r="G13" s="35">
        <v>-0.1583445</v>
      </c>
    </row>
    <row r="14" spans="1:7" ht="12">
      <c r="A14" s="20" t="s">
        <v>22</v>
      </c>
      <c r="B14" s="29">
        <v>0.1772429</v>
      </c>
      <c r="C14" s="13">
        <v>0.01125548</v>
      </c>
      <c r="D14" s="13">
        <v>-0.03259033</v>
      </c>
      <c r="E14" s="13">
        <v>-0.06929566</v>
      </c>
      <c r="F14" s="25">
        <v>0.0442018</v>
      </c>
      <c r="G14" s="35">
        <v>0.009703982</v>
      </c>
    </row>
    <row r="15" spans="1:7" ht="12">
      <c r="A15" s="21" t="s">
        <v>23</v>
      </c>
      <c r="B15" s="31">
        <v>-0.4423939</v>
      </c>
      <c r="C15" s="15">
        <v>-0.1359404</v>
      </c>
      <c r="D15" s="15">
        <v>-0.1107529</v>
      </c>
      <c r="E15" s="15">
        <v>-0.1527194</v>
      </c>
      <c r="F15" s="27">
        <v>-0.3938526</v>
      </c>
      <c r="G15" s="37">
        <v>-0.2126743</v>
      </c>
    </row>
    <row r="16" spans="1:7" ht="12">
      <c r="A16" s="20" t="s">
        <v>24</v>
      </c>
      <c r="B16" s="29">
        <v>-0.02704427</v>
      </c>
      <c r="C16" s="13">
        <v>-0.02694459</v>
      </c>
      <c r="D16" s="13">
        <v>1.391821E-05</v>
      </c>
      <c r="E16" s="13">
        <v>0.01931095</v>
      </c>
      <c r="F16" s="25">
        <v>-0.01293396</v>
      </c>
      <c r="G16" s="35">
        <v>-0.00747059</v>
      </c>
    </row>
    <row r="17" spans="1:7" ht="12">
      <c r="A17" s="20" t="s">
        <v>25</v>
      </c>
      <c r="B17" s="29">
        <v>-0.02757718</v>
      </c>
      <c r="C17" s="13">
        <v>-0.02093897</v>
      </c>
      <c r="D17" s="13">
        <v>-0.02107242</v>
      </c>
      <c r="E17" s="13">
        <v>-0.01142118</v>
      </c>
      <c r="F17" s="25">
        <v>-0.02409028</v>
      </c>
      <c r="G17" s="35">
        <v>-0.02005968</v>
      </c>
    </row>
    <row r="18" spans="1:7" ht="12">
      <c r="A18" s="20" t="s">
        <v>26</v>
      </c>
      <c r="B18" s="29">
        <v>0.04394453</v>
      </c>
      <c r="C18" s="13">
        <v>0.01062765</v>
      </c>
      <c r="D18" s="13">
        <v>0.01066238</v>
      </c>
      <c r="E18" s="13">
        <v>0.001160385</v>
      </c>
      <c r="F18" s="25">
        <v>0.04664705</v>
      </c>
      <c r="G18" s="35">
        <v>0.01798294</v>
      </c>
    </row>
    <row r="19" spans="1:7" ht="12">
      <c r="A19" s="21" t="s">
        <v>27</v>
      </c>
      <c r="B19" s="31">
        <v>-0.2037045</v>
      </c>
      <c r="C19" s="15">
        <v>-0.1960269</v>
      </c>
      <c r="D19" s="15">
        <v>-0.1925405</v>
      </c>
      <c r="E19" s="15">
        <v>-0.189025</v>
      </c>
      <c r="F19" s="27">
        <v>-0.1484949</v>
      </c>
      <c r="G19" s="37">
        <v>-0.1882564</v>
      </c>
    </row>
    <row r="20" spans="1:7" ht="12.75" thickBot="1">
      <c r="A20" s="44" t="s">
        <v>28</v>
      </c>
      <c r="B20" s="45">
        <v>-0.01321757</v>
      </c>
      <c r="C20" s="46">
        <v>-0.00311614</v>
      </c>
      <c r="D20" s="46">
        <v>-0.00428762</v>
      </c>
      <c r="E20" s="46">
        <v>-0.00522111</v>
      </c>
      <c r="F20" s="47">
        <v>-0.005261382</v>
      </c>
      <c r="G20" s="48">
        <v>-0.005650302</v>
      </c>
    </row>
    <row r="21" spans="1:7" ht="12.75" thickTop="1">
      <c r="A21" s="6" t="s">
        <v>29</v>
      </c>
      <c r="B21" s="39">
        <v>-65.38524</v>
      </c>
      <c r="C21" s="40">
        <v>17.55433</v>
      </c>
      <c r="D21" s="40">
        <v>-1.887153</v>
      </c>
      <c r="E21" s="40">
        <v>40.30785</v>
      </c>
      <c r="F21" s="41">
        <v>-30.05771</v>
      </c>
      <c r="G21" s="43">
        <v>0.006137563</v>
      </c>
    </row>
    <row r="22" spans="1:7" ht="12">
      <c r="A22" s="20" t="s">
        <v>30</v>
      </c>
      <c r="B22" s="29">
        <v>82.89052</v>
      </c>
      <c r="C22" s="13">
        <v>44.62414</v>
      </c>
      <c r="D22" s="13">
        <v>-0.3345225</v>
      </c>
      <c r="E22" s="13">
        <v>-34.35261</v>
      </c>
      <c r="F22" s="25">
        <v>-107.9324</v>
      </c>
      <c r="G22" s="36">
        <v>0</v>
      </c>
    </row>
    <row r="23" spans="1:7" ht="12">
      <c r="A23" s="20" t="s">
        <v>31</v>
      </c>
      <c r="B23" s="29">
        <v>-0.9631817</v>
      </c>
      <c r="C23" s="13">
        <v>0.05886767</v>
      </c>
      <c r="D23" s="13">
        <v>-1.373383</v>
      </c>
      <c r="E23" s="13">
        <v>-2.809557</v>
      </c>
      <c r="F23" s="25">
        <v>3.540915</v>
      </c>
      <c r="G23" s="35">
        <v>-0.6578803</v>
      </c>
    </row>
    <row r="24" spans="1:7" ht="12">
      <c r="A24" s="20" t="s">
        <v>32</v>
      </c>
      <c r="B24" s="29">
        <v>-1.929827</v>
      </c>
      <c r="C24" s="13">
        <v>-2.010143</v>
      </c>
      <c r="D24" s="13">
        <v>-2.057754</v>
      </c>
      <c r="E24" s="13">
        <v>-3.219337</v>
      </c>
      <c r="F24" s="25">
        <v>0.3762363</v>
      </c>
      <c r="G24" s="35">
        <v>-1.981852</v>
      </c>
    </row>
    <row r="25" spans="1:7" ht="12">
      <c r="A25" s="20" t="s">
        <v>33</v>
      </c>
      <c r="B25" s="29">
        <v>-0.3200672</v>
      </c>
      <c r="C25" s="13">
        <v>0.9439403</v>
      </c>
      <c r="D25" s="13">
        <v>0.1319775</v>
      </c>
      <c r="E25" s="13">
        <v>0.1394199</v>
      </c>
      <c r="F25" s="25">
        <v>0.01190771</v>
      </c>
      <c r="G25" s="35">
        <v>0.2478181</v>
      </c>
    </row>
    <row r="26" spans="1:7" ht="12">
      <c r="A26" s="21" t="s">
        <v>34</v>
      </c>
      <c r="B26" s="31">
        <v>1.253808</v>
      </c>
      <c r="C26" s="15">
        <v>0.09622013</v>
      </c>
      <c r="D26" s="15">
        <v>-0.2837255</v>
      </c>
      <c r="E26" s="15">
        <v>-0.02734416</v>
      </c>
      <c r="F26" s="27">
        <v>0.6691723</v>
      </c>
      <c r="G26" s="37">
        <v>0.2189757</v>
      </c>
    </row>
    <row r="27" spans="1:7" ht="12">
      <c r="A27" s="20" t="s">
        <v>35</v>
      </c>
      <c r="B27" s="29">
        <v>0.1869331</v>
      </c>
      <c r="C27" s="13">
        <v>0.005353985</v>
      </c>
      <c r="D27" s="13">
        <v>0.1237756</v>
      </c>
      <c r="E27" s="13">
        <v>0.0449991</v>
      </c>
      <c r="F27" s="25">
        <v>0.2825539</v>
      </c>
      <c r="G27" s="35">
        <v>0.1066744</v>
      </c>
    </row>
    <row r="28" spans="1:7" ht="12">
      <c r="A28" s="20" t="s">
        <v>36</v>
      </c>
      <c r="B28" s="29">
        <v>-0.4866854</v>
      </c>
      <c r="C28" s="13">
        <v>-0.5620142</v>
      </c>
      <c r="D28" s="13">
        <v>-0.2284737</v>
      </c>
      <c r="E28" s="13">
        <v>-0.3862959</v>
      </c>
      <c r="F28" s="25">
        <v>-0.2289162</v>
      </c>
      <c r="G28" s="35">
        <v>-0.3840801</v>
      </c>
    </row>
    <row r="29" spans="1:7" ht="12">
      <c r="A29" s="20" t="s">
        <v>37</v>
      </c>
      <c r="B29" s="29">
        <v>0.1227626</v>
      </c>
      <c r="C29" s="13">
        <v>0.1386959</v>
      </c>
      <c r="D29" s="13">
        <v>0.0862252</v>
      </c>
      <c r="E29" s="13">
        <v>0.06379782</v>
      </c>
      <c r="F29" s="25">
        <v>0.02921889</v>
      </c>
      <c r="G29" s="35">
        <v>0.09111102</v>
      </c>
    </row>
    <row r="30" spans="1:7" ht="12">
      <c r="A30" s="21" t="s">
        <v>38</v>
      </c>
      <c r="B30" s="31">
        <v>0.05203805</v>
      </c>
      <c r="C30" s="15">
        <v>0.03061338</v>
      </c>
      <c r="D30" s="15">
        <v>0.03792338</v>
      </c>
      <c r="E30" s="15">
        <v>-0.02847812</v>
      </c>
      <c r="F30" s="27">
        <v>0.3491972</v>
      </c>
      <c r="G30" s="37">
        <v>0.06384213</v>
      </c>
    </row>
    <row r="31" spans="1:7" ht="12">
      <c r="A31" s="20" t="s">
        <v>39</v>
      </c>
      <c r="B31" s="29">
        <v>0.0110821</v>
      </c>
      <c r="C31" s="13">
        <v>-0.009659314</v>
      </c>
      <c r="D31" s="13">
        <v>0.009146883</v>
      </c>
      <c r="E31" s="13">
        <v>0.01170114</v>
      </c>
      <c r="F31" s="25">
        <v>0.02126222</v>
      </c>
      <c r="G31" s="35">
        <v>0.007134914</v>
      </c>
    </row>
    <row r="32" spans="1:7" ht="12">
      <c r="A32" s="20" t="s">
        <v>40</v>
      </c>
      <c r="B32" s="29">
        <v>-0.03794361</v>
      </c>
      <c r="C32" s="13">
        <v>-0.06041244</v>
      </c>
      <c r="D32" s="13">
        <v>-0.01178739</v>
      </c>
      <c r="E32" s="13">
        <v>-0.03170128</v>
      </c>
      <c r="F32" s="25">
        <v>-0.02941275</v>
      </c>
      <c r="G32" s="35">
        <v>-0.03441714</v>
      </c>
    </row>
    <row r="33" spans="1:7" ht="12">
      <c r="A33" s="20" t="s">
        <v>41</v>
      </c>
      <c r="B33" s="29">
        <v>0.1092333</v>
      </c>
      <c r="C33" s="13">
        <v>0.08019118</v>
      </c>
      <c r="D33" s="13">
        <v>0.093155</v>
      </c>
      <c r="E33" s="13">
        <v>0.0877247</v>
      </c>
      <c r="F33" s="25">
        <v>0.07986609</v>
      </c>
      <c r="G33" s="35">
        <v>0.08927456</v>
      </c>
    </row>
    <row r="34" spans="1:7" ht="12">
      <c r="A34" s="21" t="s">
        <v>42</v>
      </c>
      <c r="B34" s="31">
        <v>0.004953034</v>
      </c>
      <c r="C34" s="15">
        <v>-0.001924391</v>
      </c>
      <c r="D34" s="15">
        <v>0.004301857</v>
      </c>
      <c r="E34" s="15">
        <v>0.007379624</v>
      </c>
      <c r="F34" s="27">
        <v>-0.003557252</v>
      </c>
      <c r="G34" s="37">
        <v>0.002578247</v>
      </c>
    </row>
    <row r="35" spans="1:7" ht="12.75" thickBot="1">
      <c r="A35" s="22" t="s">
        <v>43</v>
      </c>
      <c r="B35" s="32">
        <v>-0.002014903</v>
      </c>
      <c r="C35" s="16">
        <v>-0.002083713</v>
      </c>
      <c r="D35" s="16">
        <v>-0.001469911</v>
      </c>
      <c r="E35" s="16">
        <v>-0.004222683</v>
      </c>
      <c r="F35" s="28">
        <v>0.005554764</v>
      </c>
      <c r="G35" s="38">
        <v>-0.001419666</v>
      </c>
    </row>
    <row r="36" spans="1:7" ht="12">
      <c r="A36" s="4" t="s">
        <v>44</v>
      </c>
      <c r="B36" s="3">
        <v>21.79565</v>
      </c>
      <c r="C36" s="3">
        <v>21.7926</v>
      </c>
      <c r="D36" s="3">
        <v>21.79565</v>
      </c>
      <c r="E36" s="3">
        <v>21.79565</v>
      </c>
      <c r="F36" s="3">
        <v>21.80176</v>
      </c>
      <c r="G36" s="3"/>
    </row>
    <row r="37" spans="1:6" ht="12">
      <c r="A37" s="4" t="s">
        <v>45</v>
      </c>
      <c r="B37" s="2">
        <v>0.2115885</v>
      </c>
      <c r="C37" s="2">
        <v>0.1602173</v>
      </c>
      <c r="D37" s="2">
        <v>0.1281738</v>
      </c>
      <c r="E37" s="2">
        <v>0.1098633</v>
      </c>
      <c r="F37" s="2">
        <v>0.09104411</v>
      </c>
    </row>
    <row r="38" spans="1:7" ht="12">
      <c r="A38" s="4" t="s">
        <v>53</v>
      </c>
      <c r="B38" s="2">
        <v>0.000118305</v>
      </c>
      <c r="C38" s="2">
        <v>-0.000118791</v>
      </c>
      <c r="D38" s="2">
        <v>-2.895627E-05</v>
      </c>
      <c r="E38" s="2">
        <v>-0.0001365518</v>
      </c>
      <c r="F38" s="2">
        <v>0.000384341</v>
      </c>
      <c r="G38" s="2">
        <v>0.0002415756</v>
      </c>
    </row>
    <row r="39" spans="1:7" ht="12.75" thickBot="1">
      <c r="A39" s="4" t="s">
        <v>54</v>
      </c>
      <c r="B39" s="2">
        <v>0.0001101743</v>
      </c>
      <c r="C39" s="2">
        <v>-2.931227E-05</v>
      </c>
      <c r="D39" s="2">
        <v>0</v>
      </c>
      <c r="E39" s="2">
        <v>-6.899243E-05</v>
      </c>
      <c r="F39" s="2">
        <v>5.52464E-05</v>
      </c>
      <c r="G39" s="2">
        <v>0.0007735503</v>
      </c>
    </row>
    <row r="40" spans="2:7" ht="12.75" thickBot="1">
      <c r="B40" s="7" t="s">
        <v>46</v>
      </c>
      <c r="C40" s="18">
        <v>-0.003758</v>
      </c>
      <c r="D40" s="17" t="s">
        <v>47</v>
      </c>
      <c r="E40" s="18">
        <v>3.116689</v>
      </c>
      <c r="F40" s="17" t="s">
        <v>48</v>
      </c>
      <c r="G40" s="8">
        <v>55.091766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0.003759</v>
      </c>
      <c r="D4">
        <v>0.003757</v>
      </c>
      <c r="E4">
        <v>0.003759</v>
      </c>
      <c r="F4">
        <v>0.002089</v>
      </c>
      <c r="G4">
        <v>0.011713</v>
      </c>
    </row>
    <row r="5" spans="1:7" ht="12.75">
      <c r="A5" t="s">
        <v>13</v>
      </c>
      <c r="B5">
        <v>4.144431</v>
      </c>
      <c r="C5">
        <v>2.231192</v>
      </c>
      <c r="D5">
        <v>-0.016726</v>
      </c>
      <c r="E5">
        <v>-1.717624</v>
      </c>
      <c r="F5">
        <v>-5.396409</v>
      </c>
      <c r="G5">
        <v>6.37059</v>
      </c>
    </row>
    <row r="6" spans="1:7" ht="12.75">
      <c r="A6" t="s">
        <v>14</v>
      </c>
      <c r="B6" s="49">
        <v>-69.05397</v>
      </c>
      <c r="C6" s="49">
        <v>69.80013</v>
      </c>
      <c r="D6" s="49">
        <v>17.03303</v>
      </c>
      <c r="E6" s="49">
        <v>80.46398</v>
      </c>
      <c r="F6" s="49">
        <v>-226.4337</v>
      </c>
      <c r="G6" s="49">
        <v>0.003711915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-2.059043</v>
      </c>
      <c r="C8" s="49">
        <v>-0.8771391</v>
      </c>
      <c r="D8" s="49">
        <v>-0.8543823</v>
      </c>
      <c r="E8" s="49">
        <v>0.5127945</v>
      </c>
      <c r="F8" s="49">
        <v>-0.8444353</v>
      </c>
      <c r="G8" s="49">
        <v>-0.7035458</v>
      </c>
    </row>
    <row r="9" spans="1:7" ht="12.75">
      <c r="A9" t="s">
        <v>17</v>
      </c>
      <c r="B9" s="49">
        <v>-0.713517</v>
      </c>
      <c r="C9" s="49">
        <v>-0.5627114</v>
      </c>
      <c r="D9" s="49">
        <v>0.02909555</v>
      </c>
      <c r="E9" s="49">
        <v>-0.7088678</v>
      </c>
      <c r="F9" s="49">
        <v>-0.3872973</v>
      </c>
      <c r="G9" s="49">
        <v>-0.4538211</v>
      </c>
    </row>
    <row r="10" spans="1:7" ht="12.75">
      <c r="A10" t="s">
        <v>18</v>
      </c>
      <c r="B10" s="49">
        <v>0.765814</v>
      </c>
      <c r="C10" s="49">
        <v>-0.5624242</v>
      </c>
      <c r="D10" s="49">
        <v>-0.3314786</v>
      </c>
      <c r="E10" s="49">
        <v>-0.6235375</v>
      </c>
      <c r="F10" s="49">
        <v>-2.076377</v>
      </c>
      <c r="G10" s="49">
        <v>-0.5321783</v>
      </c>
    </row>
    <row r="11" spans="1:7" ht="12.75">
      <c r="A11" t="s">
        <v>19</v>
      </c>
      <c r="B11" s="49">
        <v>2.148879</v>
      </c>
      <c r="C11" s="49">
        <v>1.774543</v>
      </c>
      <c r="D11" s="49">
        <v>1.555222</v>
      </c>
      <c r="E11" s="49">
        <v>1.063952</v>
      </c>
      <c r="F11" s="49">
        <v>13.43351</v>
      </c>
      <c r="G11" s="49">
        <v>3.163933</v>
      </c>
    </row>
    <row r="12" spans="1:7" ht="12.75">
      <c r="A12" t="s">
        <v>20</v>
      </c>
      <c r="B12" s="49">
        <v>0.05296004</v>
      </c>
      <c r="C12" s="49">
        <v>-0.09688977</v>
      </c>
      <c r="D12" s="49">
        <v>0.07743963</v>
      </c>
      <c r="E12" s="49">
        <v>0.02582232</v>
      </c>
      <c r="F12" s="49">
        <v>-0.3103392</v>
      </c>
      <c r="G12" s="49">
        <v>-0.03232847</v>
      </c>
    </row>
    <row r="13" spans="1:7" ht="12.75">
      <c r="A13" t="s">
        <v>21</v>
      </c>
      <c r="B13" s="49">
        <v>-0.1792834</v>
      </c>
      <c r="C13" s="49">
        <v>-0.1805956</v>
      </c>
      <c r="D13" s="49">
        <v>-0.06441434</v>
      </c>
      <c r="E13" s="49">
        <v>-0.2988821</v>
      </c>
      <c r="F13" s="49">
        <v>-0.01183718</v>
      </c>
      <c r="G13" s="49">
        <v>-0.1583445</v>
      </c>
    </row>
    <row r="14" spans="1:7" ht="12.75">
      <c r="A14" t="s">
        <v>22</v>
      </c>
      <c r="B14" s="49">
        <v>0.1772429</v>
      </c>
      <c r="C14" s="49">
        <v>0.01125548</v>
      </c>
      <c r="D14" s="49">
        <v>-0.03259033</v>
      </c>
      <c r="E14" s="49">
        <v>-0.06929566</v>
      </c>
      <c r="F14" s="49">
        <v>0.0442018</v>
      </c>
      <c r="G14" s="49">
        <v>0.009703982</v>
      </c>
    </row>
    <row r="15" spans="1:7" ht="12.75">
      <c r="A15" t="s">
        <v>23</v>
      </c>
      <c r="B15" s="49">
        <v>-0.4423939</v>
      </c>
      <c r="C15" s="49">
        <v>-0.1359404</v>
      </c>
      <c r="D15" s="49">
        <v>-0.1107529</v>
      </c>
      <c r="E15" s="49">
        <v>-0.1527194</v>
      </c>
      <c r="F15" s="49">
        <v>-0.3938526</v>
      </c>
      <c r="G15" s="49">
        <v>-0.2126743</v>
      </c>
    </row>
    <row r="16" spans="1:7" ht="12.75">
      <c r="A16" t="s">
        <v>24</v>
      </c>
      <c r="B16" s="49">
        <v>-0.02704427</v>
      </c>
      <c r="C16" s="49">
        <v>-0.02694459</v>
      </c>
      <c r="D16" s="49">
        <v>1.391821E-05</v>
      </c>
      <c r="E16" s="49">
        <v>0.01931095</v>
      </c>
      <c r="F16" s="49">
        <v>-0.01293396</v>
      </c>
      <c r="G16" s="49">
        <v>-0.00747059</v>
      </c>
    </row>
    <row r="17" spans="1:7" ht="12.75">
      <c r="A17" t="s">
        <v>25</v>
      </c>
      <c r="B17" s="49">
        <v>-0.02757718</v>
      </c>
      <c r="C17" s="49">
        <v>-0.02093897</v>
      </c>
      <c r="D17" s="49">
        <v>-0.02107242</v>
      </c>
      <c r="E17" s="49">
        <v>-0.01142118</v>
      </c>
      <c r="F17" s="49">
        <v>-0.02409028</v>
      </c>
      <c r="G17" s="49">
        <v>-0.02005968</v>
      </c>
    </row>
    <row r="18" spans="1:7" ht="12.75">
      <c r="A18" t="s">
        <v>26</v>
      </c>
      <c r="B18" s="49">
        <v>0.04394453</v>
      </c>
      <c r="C18" s="49">
        <v>0.01062765</v>
      </c>
      <c r="D18" s="49">
        <v>0.01066238</v>
      </c>
      <c r="E18" s="49">
        <v>0.001160385</v>
      </c>
      <c r="F18" s="49">
        <v>0.04664705</v>
      </c>
      <c r="G18" s="49">
        <v>0.01798294</v>
      </c>
    </row>
    <row r="19" spans="1:7" ht="12.75">
      <c r="A19" t="s">
        <v>27</v>
      </c>
      <c r="B19" s="49">
        <v>-0.2037045</v>
      </c>
      <c r="C19" s="49">
        <v>-0.1960269</v>
      </c>
      <c r="D19" s="49">
        <v>-0.1925405</v>
      </c>
      <c r="E19" s="49">
        <v>-0.189025</v>
      </c>
      <c r="F19" s="49">
        <v>-0.1484949</v>
      </c>
      <c r="G19" s="49">
        <v>-0.1882564</v>
      </c>
    </row>
    <row r="20" spans="1:7" ht="12.75">
      <c r="A20" t="s">
        <v>28</v>
      </c>
      <c r="B20" s="49">
        <v>-0.01321757</v>
      </c>
      <c r="C20" s="49">
        <v>-0.00311614</v>
      </c>
      <c r="D20" s="49">
        <v>-0.00428762</v>
      </c>
      <c r="E20" s="49">
        <v>-0.00522111</v>
      </c>
      <c r="F20" s="49">
        <v>-0.005261382</v>
      </c>
      <c r="G20" s="49">
        <v>-0.005650302</v>
      </c>
    </row>
    <row r="21" spans="1:7" ht="12.75">
      <c r="A21" t="s">
        <v>29</v>
      </c>
      <c r="B21" s="49">
        <v>-65.38524</v>
      </c>
      <c r="C21" s="49">
        <v>17.55433</v>
      </c>
      <c r="D21" s="49">
        <v>-1.887153</v>
      </c>
      <c r="E21" s="49">
        <v>40.30785</v>
      </c>
      <c r="F21" s="49">
        <v>-30.05771</v>
      </c>
      <c r="G21" s="49">
        <v>0.006137563</v>
      </c>
    </row>
    <row r="22" spans="1:7" ht="12.75">
      <c r="A22" t="s">
        <v>30</v>
      </c>
      <c r="B22" s="49">
        <v>82.89052</v>
      </c>
      <c r="C22" s="49">
        <v>44.62414</v>
      </c>
      <c r="D22" s="49">
        <v>-0.3345225</v>
      </c>
      <c r="E22" s="49">
        <v>-34.35261</v>
      </c>
      <c r="F22" s="49">
        <v>-107.9324</v>
      </c>
      <c r="G22" s="49">
        <v>0</v>
      </c>
    </row>
    <row r="23" spans="1:7" ht="12.75">
      <c r="A23" t="s">
        <v>31</v>
      </c>
      <c r="B23" s="49">
        <v>-0.9631817</v>
      </c>
      <c r="C23" s="49">
        <v>0.05886767</v>
      </c>
      <c r="D23" s="49">
        <v>-1.373383</v>
      </c>
      <c r="E23" s="49">
        <v>-2.809557</v>
      </c>
      <c r="F23" s="49">
        <v>3.540915</v>
      </c>
      <c r="G23" s="49">
        <v>-0.6578803</v>
      </c>
    </row>
    <row r="24" spans="1:7" ht="12.75">
      <c r="A24" t="s">
        <v>32</v>
      </c>
      <c r="B24" s="49">
        <v>-1.929827</v>
      </c>
      <c r="C24" s="49">
        <v>-2.010143</v>
      </c>
      <c r="D24" s="49">
        <v>-2.057754</v>
      </c>
      <c r="E24" s="49">
        <v>-3.219337</v>
      </c>
      <c r="F24" s="49">
        <v>0.3762363</v>
      </c>
      <c r="G24" s="49">
        <v>-1.981852</v>
      </c>
    </row>
    <row r="25" spans="1:7" ht="12.75">
      <c r="A25" t="s">
        <v>33</v>
      </c>
      <c r="B25" s="49">
        <v>-0.3200672</v>
      </c>
      <c r="C25" s="49">
        <v>0.9439403</v>
      </c>
      <c r="D25" s="49">
        <v>0.1319775</v>
      </c>
      <c r="E25" s="49">
        <v>0.1394199</v>
      </c>
      <c r="F25" s="49">
        <v>0.01190771</v>
      </c>
      <c r="G25" s="49">
        <v>0.2478181</v>
      </c>
    </row>
    <row r="26" spans="1:7" ht="12.75">
      <c r="A26" t="s">
        <v>34</v>
      </c>
      <c r="B26" s="49">
        <v>1.253808</v>
      </c>
      <c r="C26" s="49">
        <v>0.09622013</v>
      </c>
      <c r="D26" s="49">
        <v>-0.2837255</v>
      </c>
      <c r="E26" s="49">
        <v>-0.02734416</v>
      </c>
      <c r="F26" s="49">
        <v>0.6691723</v>
      </c>
      <c r="G26" s="49">
        <v>0.2189757</v>
      </c>
    </row>
    <row r="27" spans="1:7" ht="12.75">
      <c r="A27" t="s">
        <v>35</v>
      </c>
      <c r="B27" s="49">
        <v>0.1869331</v>
      </c>
      <c r="C27" s="49">
        <v>0.005353985</v>
      </c>
      <c r="D27" s="49">
        <v>0.1237756</v>
      </c>
      <c r="E27" s="49">
        <v>0.0449991</v>
      </c>
      <c r="F27" s="49">
        <v>0.2825539</v>
      </c>
      <c r="G27" s="49">
        <v>0.1066744</v>
      </c>
    </row>
    <row r="28" spans="1:7" ht="12.75">
      <c r="A28" t="s">
        <v>36</v>
      </c>
      <c r="B28" s="49">
        <v>-0.4866854</v>
      </c>
      <c r="C28" s="49">
        <v>-0.5620142</v>
      </c>
      <c r="D28" s="49">
        <v>-0.2284737</v>
      </c>
      <c r="E28" s="49">
        <v>-0.3862959</v>
      </c>
      <c r="F28" s="49">
        <v>-0.2289162</v>
      </c>
      <c r="G28" s="49">
        <v>-0.3840801</v>
      </c>
    </row>
    <row r="29" spans="1:7" ht="12.75">
      <c r="A29" t="s">
        <v>37</v>
      </c>
      <c r="B29" s="49">
        <v>0.1227626</v>
      </c>
      <c r="C29" s="49">
        <v>0.1386959</v>
      </c>
      <c r="D29" s="49">
        <v>0.0862252</v>
      </c>
      <c r="E29" s="49">
        <v>0.06379782</v>
      </c>
      <c r="F29" s="49">
        <v>0.02921889</v>
      </c>
      <c r="G29" s="49">
        <v>0.09111102</v>
      </c>
    </row>
    <row r="30" spans="1:7" ht="12.75">
      <c r="A30" t="s">
        <v>38</v>
      </c>
      <c r="B30" s="49">
        <v>0.05203805</v>
      </c>
      <c r="C30" s="49">
        <v>0.03061338</v>
      </c>
      <c r="D30" s="49">
        <v>0.03792338</v>
      </c>
      <c r="E30" s="49">
        <v>-0.02847812</v>
      </c>
      <c r="F30" s="49">
        <v>0.3491972</v>
      </c>
      <c r="G30" s="49">
        <v>0.06384213</v>
      </c>
    </row>
    <row r="31" spans="1:7" ht="12.75">
      <c r="A31" t="s">
        <v>39</v>
      </c>
      <c r="B31" s="49">
        <v>0.0110821</v>
      </c>
      <c r="C31" s="49">
        <v>-0.009659314</v>
      </c>
      <c r="D31" s="49">
        <v>0.009146883</v>
      </c>
      <c r="E31" s="49">
        <v>0.01170114</v>
      </c>
      <c r="F31" s="49">
        <v>0.02126222</v>
      </c>
      <c r="G31" s="49">
        <v>0.007134914</v>
      </c>
    </row>
    <row r="32" spans="1:7" ht="12.75">
      <c r="A32" t="s">
        <v>40</v>
      </c>
      <c r="B32" s="49">
        <v>-0.03794361</v>
      </c>
      <c r="C32" s="49">
        <v>-0.06041244</v>
      </c>
      <c r="D32" s="49">
        <v>-0.01178739</v>
      </c>
      <c r="E32" s="49">
        <v>-0.03170128</v>
      </c>
      <c r="F32" s="49">
        <v>-0.02941275</v>
      </c>
      <c r="G32" s="49">
        <v>-0.03441714</v>
      </c>
    </row>
    <row r="33" spans="1:7" ht="12.75">
      <c r="A33" t="s">
        <v>41</v>
      </c>
      <c r="B33" s="49">
        <v>0.1092333</v>
      </c>
      <c r="C33" s="49">
        <v>0.08019118</v>
      </c>
      <c r="D33" s="49">
        <v>0.093155</v>
      </c>
      <c r="E33" s="49">
        <v>0.0877247</v>
      </c>
      <c r="F33" s="49">
        <v>0.07986609</v>
      </c>
      <c r="G33" s="49">
        <v>0.08927456</v>
      </c>
    </row>
    <row r="34" spans="1:7" ht="12.75">
      <c r="A34" t="s">
        <v>42</v>
      </c>
      <c r="B34" s="49">
        <v>0.004953034</v>
      </c>
      <c r="C34" s="49">
        <v>-0.001924391</v>
      </c>
      <c r="D34" s="49">
        <v>0.004301857</v>
      </c>
      <c r="E34" s="49">
        <v>0.007379624</v>
      </c>
      <c r="F34" s="49">
        <v>-0.003557252</v>
      </c>
      <c r="G34" s="49">
        <v>0.002578247</v>
      </c>
    </row>
    <row r="35" spans="1:7" ht="12.75">
      <c r="A35" t="s">
        <v>43</v>
      </c>
      <c r="B35" s="49">
        <v>-0.002014903</v>
      </c>
      <c r="C35" s="49">
        <v>-0.002083713</v>
      </c>
      <c r="D35" s="49">
        <v>-0.001469911</v>
      </c>
      <c r="E35" s="49">
        <v>-0.004222683</v>
      </c>
      <c r="F35" s="49">
        <v>0.005554764</v>
      </c>
      <c r="G35" s="49">
        <v>-0.001419666</v>
      </c>
    </row>
    <row r="36" spans="1:6" ht="12.75">
      <c r="A36" t="s">
        <v>44</v>
      </c>
      <c r="B36" s="49">
        <v>21.79565</v>
      </c>
      <c r="C36" s="49">
        <v>21.7926</v>
      </c>
      <c r="D36" s="49">
        <v>21.79565</v>
      </c>
      <c r="E36" s="49">
        <v>21.79565</v>
      </c>
      <c r="F36" s="49">
        <v>21.80176</v>
      </c>
    </row>
    <row r="37" spans="1:6" ht="12.75">
      <c r="A37" t="s">
        <v>45</v>
      </c>
      <c r="B37" s="49">
        <v>0.2115885</v>
      </c>
      <c r="C37" s="49">
        <v>0.1602173</v>
      </c>
      <c r="D37" s="49">
        <v>0.1281738</v>
      </c>
      <c r="E37" s="49">
        <v>0.1098633</v>
      </c>
      <c r="F37" s="49">
        <v>0.09104411</v>
      </c>
    </row>
    <row r="38" spans="1:7" ht="12.75">
      <c r="A38" t="s">
        <v>55</v>
      </c>
      <c r="B38" s="49">
        <v>0.000118305</v>
      </c>
      <c r="C38" s="49">
        <v>-0.000118791</v>
      </c>
      <c r="D38" s="49">
        <v>-2.895627E-05</v>
      </c>
      <c r="E38" s="49">
        <v>-0.0001365518</v>
      </c>
      <c r="F38" s="49">
        <v>0.000384341</v>
      </c>
      <c r="G38" s="49">
        <v>0.0002415756</v>
      </c>
    </row>
    <row r="39" spans="1:7" ht="12.75">
      <c r="A39" t="s">
        <v>56</v>
      </c>
      <c r="B39" s="49">
        <v>0.0001101743</v>
      </c>
      <c r="C39" s="49">
        <v>-2.931227E-05</v>
      </c>
      <c r="D39" s="49">
        <v>0</v>
      </c>
      <c r="E39" s="49">
        <v>-6.899243E-05</v>
      </c>
      <c r="F39" s="49">
        <v>5.52464E-05</v>
      </c>
      <c r="G39" s="49">
        <v>0.0007735503</v>
      </c>
    </row>
    <row r="40" spans="2:7" ht="12.75">
      <c r="B40" t="s">
        <v>46</v>
      </c>
      <c r="C40">
        <v>-0.003758</v>
      </c>
      <c r="D40" t="s">
        <v>47</v>
      </c>
      <c r="E40">
        <v>3.116689</v>
      </c>
      <c r="F40" t="s">
        <v>48</v>
      </c>
      <c r="G40">
        <v>55.091766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0.00011830498926794685</v>
      </c>
      <c r="C50">
        <f>-0.017/(C7*C7+C22*C22)*(C21*C22+C6*C7)</f>
        <v>-0.00011879102446737203</v>
      </c>
      <c r="D50">
        <f>-0.017/(D7*D7+D22*D22)*(D21*D22+D6*D7)</f>
        <v>-2.8956258287770117E-05</v>
      </c>
      <c r="E50">
        <f>-0.017/(E7*E7+E22*E22)*(E21*E22+E6*E7)</f>
        <v>-0.0001365517589755475</v>
      </c>
      <c r="F50">
        <f>-0.017/(F7*F7+F22*F22)*(F21*F22+F6*F7)</f>
        <v>0.00038434100243545165</v>
      </c>
      <c r="G50">
        <f>(B50*B$4+C50*C$4+D50*D$4+E50*E$4+F50*F$4)/SUM(B$4:F$4)</f>
        <v>7.440617970933792E-08</v>
      </c>
    </row>
    <row r="51" spans="1:7" ht="12.75">
      <c r="A51" t="s">
        <v>59</v>
      </c>
      <c r="B51">
        <f>-0.017/(B7*B7+B22*B22)*(B21*B7-B6*B22)</f>
        <v>0.00011017427179209852</v>
      </c>
      <c r="C51">
        <f>-0.017/(C7*C7+C22*C22)*(C21*C7-C6*C22)</f>
        <v>-2.9312266269342455E-05</v>
      </c>
      <c r="D51">
        <f>-0.017/(D7*D7+D22*D22)*(D21*D7-D6*D22)</f>
        <v>3.207191448008694E-06</v>
      </c>
      <c r="E51">
        <f>-0.017/(E7*E7+E22*E22)*(E21*E7-E6*E22)</f>
        <v>-6.899243593209011E-05</v>
      </c>
      <c r="F51">
        <f>-0.017/(F7*F7+F22*F22)*(F21*F7-F6*F22)</f>
        <v>5.524639168112641E-05</v>
      </c>
      <c r="G51">
        <f>(B51*B$4+C51*C$4+D51*D$4+E51*E$4+F51*F$4)/SUM(B$4:F$4)</f>
        <v>4.1516722662170013E-07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9999.983826209693</v>
      </c>
      <c r="C62">
        <f>C7+(2/0.017)*(C8*C50-C23*C51)</f>
        <v>10000.012461387894</v>
      </c>
      <c r="D62">
        <f>D7+(2/0.017)*(D8*D50-D23*D51)</f>
        <v>10000.003428754913</v>
      </c>
      <c r="E62">
        <f>E7+(2/0.017)*(E8*E50-E23*E51)</f>
        <v>9999.968957509143</v>
      </c>
      <c r="F62">
        <f>F7+(2/0.017)*(F8*F50-F23*F51)</f>
        <v>9999.938803072153</v>
      </c>
    </row>
    <row r="63" spans="1:6" ht="12.75">
      <c r="A63" t="s">
        <v>67</v>
      </c>
      <c r="B63">
        <f>B8+(3/0.017)*(B9*B50-B24*B51)</f>
        <v>-2.0364186476384294</v>
      </c>
      <c r="C63">
        <f>C8+(3/0.017)*(C9*C50-C24*C51)</f>
        <v>-0.8757408852652916</v>
      </c>
      <c r="D63">
        <f>D8+(3/0.017)*(D9*D50-D24*D51)</f>
        <v>-0.8533663389229269</v>
      </c>
      <c r="E63">
        <f>E8+(3/0.017)*(E9*E50-E24*E51)</f>
        <v>0.4906804841037917</v>
      </c>
      <c r="F63">
        <f>F8+(3/0.017)*(F9*F50-F24*F51)</f>
        <v>-0.8743717583265297</v>
      </c>
    </row>
    <row r="64" spans="1:6" ht="12.75">
      <c r="A64" t="s">
        <v>68</v>
      </c>
      <c r="B64">
        <f>B9+(4/0.017)*(B10*B50-B25*B51)</f>
        <v>-0.6839022264151107</v>
      </c>
      <c r="C64">
        <f>C9+(4/0.017)*(C10*C50-C25*C51)</f>
        <v>-0.5404808173366575</v>
      </c>
      <c r="D64">
        <f>D9+(4/0.017)*(D10*D50-D25*D51)</f>
        <v>0.03125439772920915</v>
      </c>
      <c r="E64">
        <f>E9+(4/0.017)*(E10*E50-E25*E51)</f>
        <v>-0.6865703738986768</v>
      </c>
      <c r="F64">
        <f>F9+(4/0.017)*(F10*F50-F25*F51)</f>
        <v>-0.5752254589704944</v>
      </c>
    </row>
    <row r="65" spans="1:6" ht="12.75">
      <c r="A65" t="s">
        <v>69</v>
      </c>
      <c r="B65">
        <f>B10+(5/0.017)*(B11*B50-B26*B51)</f>
        <v>0.7999568599017673</v>
      </c>
      <c r="C65">
        <f>C10+(5/0.017)*(C11*C50-C26*C51)</f>
        <v>-0.6235945973118745</v>
      </c>
      <c r="D65">
        <f>D10+(5/0.017)*(D11*D50-D26*D51)</f>
        <v>-0.3444560846851884</v>
      </c>
      <c r="E65">
        <f>E10+(5/0.017)*(E11*E50-E26*E51)</f>
        <v>-0.6668231050801378</v>
      </c>
      <c r="F65">
        <f>F10+(5/0.017)*(F11*F50-F26*F51)</f>
        <v>-0.5687066045180282</v>
      </c>
    </row>
    <row r="66" spans="1:6" ht="12.75">
      <c r="A66" t="s">
        <v>70</v>
      </c>
      <c r="B66">
        <f>B11+(6/0.017)*(B12*B50-B27*B51)</f>
        <v>2.14382143016382</v>
      </c>
      <c r="C66">
        <f>C11+(6/0.017)*(C12*C50-C27*C51)</f>
        <v>1.7786606138138694</v>
      </c>
      <c r="D66">
        <f>D11+(6/0.017)*(D12*D50-D27*D51)</f>
        <v>1.554290470362195</v>
      </c>
      <c r="E66">
        <f>E11+(6/0.017)*(E12*E50-E27*E51)</f>
        <v>1.0638032403436197</v>
      </c>
      <c r="F66">
        <f>F11+(6/0.017)*(F12*F50-F27*F51)</f>
        <v>13.38590311906349</v>
      </c>
    </row>
    <row r="67" spans="1:6" ht="12.75">
      <c r="A67" t="s">
        <v>71</v>
      </c>
      <c r="B67">
        <f>B12+(7/0.017)*(B13*B50-B28*B51)</f>
        <v>0.06630537069220448</v>
      </c>
      <c r="C67">
        <f>C12+(7/0.017)*(C13*C50-C28*C51)</f>
        <v>-0.09483950028086838</v>
      </c>
      <c r="D67">
        <f>D12+(7/0.017)*(D13*D50-D28*D51)</f>
        <v>0.07850937706720458</v>
      </c>
      <c r="E67">
        <f>E12+(7/0.017)*(E13*E50-E28*E51)</f>
        <v>0.03165347702635793</v>
      </c>
      <c r="F67">
        <f>F12+(7/0.017)*(F13*F50-F28*F51)</f>
        <v>-0.30700502570935156</v>
      </c>
    </row>
    <row r="68" spans="1:6" ht="12.75">
      <c r="A68" t="s">
        <v>72</v>
      </c>
      <c r="B68">
        <f>B13+(8/0.017)*(B14*B50-B29*B51)</f>
        <v>-0.1757806050239929</v>
      </c>
      <c r="C68">
        <f>C13+(8/0.017)*(C14*C50-C29*C51)</f>
        <v>-0.17931162769355571</v>
      </c>
      <c r="D68">
        <f>D13+(8/0.017)*(D14*D50-D29*D51)</f>
        <v>-0.06410038551100196</v>
      </c>
      <c r="E68">
        <f>E13+(8/0.017)*(E14*E50-E29*E51)</f>
        <v>-0.29235785940172776</v>
      </c>
      <c r="F68">
        <f>F13+(8/0.017)*(F14*F50-F29*F51)</f>
        <v>-0.004602203115283012</v>
      </c>
    </row>
    <row r="69" spans="1:6" ht="12.75">
      <c r="A69" t="s">
        <v>73</v>
      </c>
      <c r="B69">
        <f>B14+(9/0.017)*(B15*B50-B30*B51)</f>
        <v>0.14649960948803392</v>
      </c>
      <c r="C69">
        <f>C14+(9/0.017)*(C15*C50-C30*C51)</f>
        <v>0.020279751903307067</v>
      </c>
      <c r="D69">
        <f>D14+(9/0.017)*(D15*D50-D30*D51)</f>
        <v>-0.030956903038439065</v>
      </c>
      <c r="E69">
        <f>E14+(9/0.017)*(E15*E50-E30*E51)</f>
        <v>-0.05929542761934619</v>
      </c>
      <c r="F69">
        <f>F14+(9/0.017)*(F15*F50-F30*F51)</f>
        <v>-0.046150570319332604</v>
      </c>
    </row>
    <row r="70" spans="1:6" ht="12.75">
      <c r="A70" t="s">
        <v>74</v>
      </c>
      <c r="B70">
        <f>B15+(10/0.017)*(B16*B50-B31*B51)</f>
        <v>-0.4449941555114922</v>
      </c>
      <c r="C70">
        <f>C15+(10/0.017)*(C16*C50-C31*C51)</f>
        <v>-0.13422414172587874</v>
      </c>
      <c r="D70">
        <f>D15+(10/0.017)*(D16*D50-D31*D51)</f>
        <v>-0.11077039342601012</v>
      </c>
      <c r="E70">
        <f>E15+(10/0.017)*(E16*E50-E31*E51)</f>
        <v>-0.1537956670812979</v>
      </c>
      <c r="F70">
        <f>F15+(10/0.017)*(F16*F50-F31*F51)</f>
        <v>-0.3974677247564649</v>
      </c>
    </row>
    <row r="71" spans="1:6" ht="12.75">
      <c r="A71" t="s">
        <v>75</v>
      </c>
      <c r="B71">
        <f>B16+(11/0.017)*(B17*B50-B32*B51)</f>
        <v>-0.026450340130193845</v>
      </c>
      <c r="C71">
        <f>C16+(11/0.017)*(C17*C50-C32*C51)</f>
        <v>-0.02648094894860942</v>
      </c>
      <c r="D71">
        <f>D16+(11/0.017)*(D17*D50-D32*D51)</f>
        <v>0.0004332012323163456</v>
      </c>
      <c r="E71">
        <f>E16+(11/0.017)*(E17*E50-E32*E51)</f>
        <v>0.018904877681254238</v>
      </c>
      <c r="F71">
        <f>F16+(11/0.017)*(F17*F50-F32*F51)</f>
        <v>-0.017873564389973427</v>
      </c>
    </row>
    <row r="72" spans="1:6" ht="12.75">
      <c r="A72" t="s">
        <v>76</v>
      </c>
      <c r="B72">
        <f>B17+(12/0.017)*(B18*B50-B33*B51)</f>
        <v>-0.03240248032911496</v>
      </c>
      <c r="C72">
        <f>C17+(12/0.017)*(C18*C50-C33*C51)</f>
        <v>-0.020170888266283223</v>
      </c>
      <c r="D72">
        <f>D17+(12/0.017)*(D18*D50-D33*D51)</f>
        <v>-0.021501249563704663</v>
      </c>
      <c r="E72">
        <f>E17+(12/0.017)*(E18*E50-E33*E51)</f>
        <v>-0.007260788377713186</v>
      </c>
      <c r="F72">
        <f>F17+(12/0.017)*(F18*F50-F33*F51)</f>
        <v>-0.01454953129354597</v>
      </c>
    </row>
    <row r="73" spans="1:6" ht="12.75">
      <c r="A73" t="s">
        <v>77</v>
      </c>
      <c r="B73">
        <f>B18+(13/0.017)*(B19*B50-B34*B51)</f>
        <v>0.025098387482013425</v>
      </c>
      <c r="C73">
        <f>C18+(13/0.017)*(C19*C50-C34*C51)</f>
        <v>0.028391636127408346</v>
      </c>
      <c r="D73">
        <f>D18+(13/0.017)*(D19*D50-D34*D51)</f>
        <v>0.014915257788728282</v>
      </c>
      <c r="E73">
        <f>E18+(13/0.017)*(E19*E50-E34*E51)</f>
        <v>0.021288081952522655</v>
      </c>
      <c r="F73">
        <f>F18+(13/0.017)*(F19*F50-F34*F51)</f>
        <v>0.003153520940689901</v>
      </c>
    </row>
    <row r="74" spans="1:6" ht="12.75">
      <c r="A74" t="s">
        <v>78</v>
      </c>
      <c r="B74">
        <f>B19+(14/0.017)*(B20*B50-B35*B51)</f>
        <v>-0.20480944094631665</v>
      </c>
      <c r="C74">
        <f>C19+(14/0.017)*(C20*C50-C35*C51)</f>
        <v>-0.1957723543777774</v>
      </c>
      <c r="D74">
        <f>D19+(14/0.017)*(D20*D50-D35*D51)</f>
        <v>-0.19243437364387783</v>
      </c>
      <c r="E74">
        <f>E19+(14/0.017)*(E20*E50-E35*E51)</f>
        <v>-0.18867778470873406</v>
      </c>
      <c r="F74">
        <f>F19+(14/0.017)*(F20*F50-F35*F51)</f>
        <v>-0.15041293747035442</v>
      </c>
    </row>
    <row r="75" spans="1:6" ht="12.75">
      <c r="A75" t="s">
        <v>79</v>
      </c>
      <c r="B75" s="49">
        <f>B20</f>
        <v>-0.01321757</v>
      </c>
      <c r="C75" s="49">
        <f>C20</f>
        <v>-0.00311614</v>
      </c>
      <c r="D75" s="49">
        <f>D20</f>
        <v>-0.00428762</v>
      </c>
      <c r="E75" s="49">
        <f>E20</f>
        <v>-0.00522111</v>
      </c>
      <c r="F75" s="49">
        <f>F20</f>
        <v>-0.005261382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82.85042555720057</v>
      </c>
      <c r="C82">
        <f>C22+(2/0.017)*(C8*C51+C23*C50)</f>
        <v>44.6263421157679</v>
      </c>
      <c r="D82">
        <f>D22+(2/0.017)*(D8*D51+D23*D50)</f>
        <v>-0.3301662805564538</v>
      </c>
      <c r="E82">
        <f>E22+(2/0.017)*(E8*E51+E23*E50)</f>
        <v>-34.31163694016418</v>
      </c>
      <c r="F82">
        <f>F22+(2/0.017)*(F8*F51+F23*F50)</f>
        <v>-107.77778037443464</v>
      </c>
    </row>
    <row r="83" spans="1:6" ht="12.75">
      <c r="A83" t="s">
        <v>82</v>
      </c>
      <c r="B83">
        <f>B23+(3/0.017)*(B9*B51+B24*B50)</f>
        <v>-1.0173439432488725</v>
      </c>
      <c r="C83">
        <f>C23+(3/0.017)*(C9*C51+C24*C50)</f>
        <v>0.1039173098856784</v>
      </c>
      <c r="D83">
        <f>D23+(3/0.017)*(D9*D51+D24*D50)</f>
        <v>-1.3628515580030893</v>
      </c>
      <c r="E83">
        <f>E23+(3/0.017)*(E9*E51+E24*E50)</f>
        <v>-2.7233488859363146</v>
      </c>
      <c r="F83">
        <f>F23+(3/0.017)*(F9*F51+F24*F50)</f>
        <v>3.56265728088737</v>
      </c>
    </row>
    <row r="84" spans="1:6" ht="12.75">
      <c r="A84" t="s">
        <v>83</v>
      </c>
      <c r="B84">
        <f>B24+(4/0.017)*(B10*B51+B25*B50)</f>
        <v>-1.9188840698547829</v>
      </c>
      <c r="C84">
        <f>C24+(4/0.017)*(C10*C51+C25*C50)</f>
        <v>-2.032647872321486</v>
      </c>
      <c r="D84">
        <f>D24+(4/0.017)*(D10*D51+D25*D50)</f>
        <v>-2.0589033388021862</v>
      </c>
      <c r="E84">
        <f>E24+(4/0.017)*(E10*E51+E25*E50)</f>
        <v>-3.2136943321320444</v>
      </c>
      <c r="F84">
        <f>F24+(4/0.017)*(F10*F51+F25*F50)</f>
        <v>0.35032201392433615</v>
      </c>
    </row>
    <row r="85" spans="1:6" ht="12.75">
      <c r="A85" t="s">
        <v>84</v>
      </c>
      <c r="B85">
        <f>B25+(5/0.017)*(B11*B51+B26*B50)</f>
        <v>-0.20680751735929448</v>
      </c>
      <c r="C85">
        <f>C25+(5/0.017)*(C11*C51+C26*C50)</f>
        <v>0.9252797221354466</v>
      </c>
      <c r="D85">
        <f>D25+(5/0.017)*(D11*D51+D26*D50)</f>
        <v>0.13586088928205345</v>
      </c>
      <c r="E85">
        <f>E25+(5/0.017)*(E11*E51+E26*E50)</f>
        <v>0.1189285038090852</v>
      </c>
      <c r="F85">
        <f>F25+(5/0.017)*(F11*F51+F26*F50)</f>
        <v>0.3058322122636369</v>
      </c>
    </row>
    <row r="86" spans="1:6" ht="12.75">
      <c r="A86" t="s">
        <v>85</v>
      </c>
      <c r="B86">
        <f>B26+(6/0.017)*(B12*B51+B27*B50)</f>
        <v>1.2636726890224956</v>
      </c>
      <c r="C86">
        <f>C26+(6/0.017)*(C12*C51+C27*C50)</f>
        <v>0.09699803119078203</v>
      </c>
      <c r="D86">
        <f>D26+(6/0.017)*(D12*D51+D27*D50)</f>
        <v>-0.28490281100855913</v>
      </c>
      <c r="E86">
        <f>E26+(6/0.017)*(E12*E51+E27*E50)</f>
        <v>-0.030141660358423937</v>
      </c>
      <c r="F86">
        <f>F26+(6/0.017)*(F12*F51+F27*F50)</f>
        <v>0.7014494511191197</v>
      </c>
    </row>
    <row r="87" spans="1:6" ht="12.75">
      <c r="A87" t="s">
        <v>86</v>
      </c>
      <c r="B87">
        <f>B27+(7/0.017)*(B13*B51+B28*B50)</f>
        <v>0.1550914468562973</v>
      </c>
      <c r="C87">
        <f>C27+(7/0.017)*(C13*C51+C28*C50)</f>
        <v>0.03502406513425737</v>
      </c>
      <c r="D87">
        <f>D27+(7/0.017)*(D13*D51+D28*D50)</f>
        <v>0.12641466355538222</v>
      </c>
      <c r="E87">
        <f>E27+(7/0.017)*(E13*E51+E28*E50)</f>
        <v>0.07521027184463443</v>
      </c>
      <c r="F87">
        <f>F27+(7/0.017)*(F13*F51+F28*F50)</f>
        <v>0.24605678806760237</v>
      </c>
    </row>
    <row r="88" spans="1:6" ht="12.75">
      <c r="A88" t="s">
        <v>87</v>
      </c>
      <c r="B88">
        <f>B28+(8/0.017)*(B14*B51+B29*B50)</f>
        <v>-0.47066138328784707</v>
      </c>
      <c r="C88">
        <f>C28+(8/0.017)*(C14*C51+C29*C50)</f>
        <v>-0.5699227890245522</v>
      </c>
      <c r="D88">
        <f>D28+(8/0.017)*(D14*D51+D29*D50)</f>
        <v>-0.22969783298342514</v>
      </c>
      <c r="E88">
        <f>E28+(8/0.017)*(E14*E51+E29*E50)</f>
        <v>-0.38814570148559224</v>
      </c>
      <c r="F88">
        <f>F28+(8/0.017)*(F14*F51+F29*F50)</f>
        <v>-0.22248231415131198</v>
      </c>
    </row>
    <row r="89" spans="1:6" ht="12.75">
      <c r="A89" t="s">
        <v>88</v>
      </c>
      <c r="B89">
        <f>B29+(9/0.017)*(B15*B51+B30*B50)</f>
        <v>0.10021809508947505</v>
      </c>
      <c r="C89">
        <f>C29+(9/0.017)*(C15*C51+C30*C50)</f>
        <v>0.13888020222709221</v>
      </c>
      <c r="D89">
        <f>D29+(9/0.017)*(D15*D51+D30*D50)</f>
        <v>0.08545579267874549</v>
      </c>
      <c r="E89">
        <f>E29+(9/0.017)*(E15*E51+E30*E50)</f>
        <v>0.07143470159915505</v>
      </c>
      <c r="F89">
        <f>F29+(9/0.017)*(F15*F51+F30*F50)</f>
        <v>0.08875223129545917</v>
      </c>
    </row>
    <row r="90" spans="1:6" ht="12.75">
      <c r="A90" t="s">
        <v>89</v>
      </c>
      <c r="B90">
        <f>B30+(10/0.017)*(B16*B51+B31*B50)</f>
        <v>0.05105657056951025</v>
      </c>
      <c r="C90">
        <f>C30+(10/0.017)*(C16*C51+C31*C50)</f>
        <v>0.03175293694253546</v>
      </c>
      <c r="D90">
        <f>D30+(10/0.017)*(D16*D51+D31*D50)</f>
        <v>0.03776760654805181</v>
      </c>
      <c r="E90">
        <f>E30+(10/0.017)*(E16*E51+E31*E50)</f>
        <v>-0.030201720429224668</v>
      </c>
      <c r="F90">
        <f>F30+(10/0.017)*(F16*F51+F31*F50)</f>
        <v>0.35358389901685594</v>
      </c>
    </row>
    <row r="91" spans="1:6" ht="12.75">
      <c r="A91" t="s">
        <v>90</v>
      </c>
      <c r="B91">
        <f>B31+(11/0.017)*(B17*B51+B32*B50)</f>
        <v>0.006211549701024433</v>
      </c>
      <c r="C91">
        <f>C31+(11/0.017)*(C17*C51+C32*C50)</f>
        <v>-0.004618580627975671</v>
      </c>
      <c r="D91">
        <f>D31+(11/0.017)*(D17*D51+D32*D50)</f>
        <v>0.009324005921519067</v>
      </c>
      <c r="E91">
        <f>E31+(11/0.017)*(E17*E51+E32*E50)</f>
        <v>0.015012036842773373</v>
      </c>
      <c r="F91">
        <f>F31+(11/0.017)*(F17*F51+F32*F50)</f>
        <v>0.013086355558606782</v>
      </c>
    </row>
    <row r="92" spans="1:6" ht="12.75">
      <c r="A92" t="s">
        <v>91</v>
      </c>
      <c r="B92">
        <f>B32+(12/0.017)*(B18*B51+B33*B50)</f>
        <v>-0.02540403284033051</v>
      </c>
      <c r="C92">
        <f>C32+(12/0.017)*(C18*C51+C33*C50)</f>
        <v>-0.06735656677557515</v>
      </c>
      <c r="D92">
        <f>D32+(12/0.017)*(D18*D51+D33*D50)</f>
        <v>-0.013667312786008804</v>
      </c>
      <c r="E92">
        <f>E32+(12/0.017)*(E18*E51+E33*E50)</f>
        <v>-0.04021352932590913</v>
      </c>
      <c r="F92">
        <f>F32+(12/0.017)*(F18*F51+F33*F50)</f>
        <v>-0.005926001092045354</v>
      </c>
    </row>
    <row r="93" spans="1:6" ht="12.75">
      <c r="A93" t="s">
        <v>92</v>
      </c>
      <c r="B93">
        <f>B33+(13/0.017)*(B19*B51+B34*B50)</f>
        <v>0.09251910340689548</v>
      </c>
      <c r="C93">
        <f>C33+(13/0.017)*(C19*C51+C34*C50)</f>
        <v>0.08475998646309142</v>
      </c>
      <c r="D93">
        <f>D33+(13/0.017)*(D19*D51+D34*D50)</f>
        <v>0.09258752711433783</v>
      </c>
      <c r="E93">
        <f>E33+(13/0.017)*(E19*E51+E34*E50)</f>
        <v>0.09692686054915925</v>
      </c>
      <c r="F93">
        <f>F33+(13/0.017)*(F19*F51+F34*F50)</f>
        <v>0.07254708601768307</v>
      </c>
    </row>
    <row r="94" spans="1:6" ht="12.75">
      <c r="A94" t="s">
        <v>93</v>
      </c>
      <c r="B94">
        <f>B34+(14/0.017)*(B20*B51+B35*B50)</f>
        <v>0.0035574734597865545</v>
      </c>
      <c r="C94">
        <f>C34+(14/0.017)*(C20*C51+C35*C50)</f>
        <v>-0.0016453236245117988</v>
      </c>
      <c r="D94">
        <f>D34+(14/0.017)*(D20*D51+D35*D50)</f>
        <v>0.0043255844506656545</v>
      </c>
      <c r="E94">
        <f>E34+(14/0.017)*(E20*E51+E35*E50)</f>
        <v>0.008151132613989266</v>
      </c>
      <c r="F94">
        <f>F34+(14/0.017)*(F20*F51+F35*F50)</f>
        <v>-0.0020384568996383154</v>
      </c>
    </row>
    <row r="95" spans="1:6" ht="12.75">
      <c r="A95" t="s">
        <v>94</v>
      </c>
      <c r="B95" s="49">
        <f>B35</f>
        <v>-0.002014903</v>
      </c>
      <c r="C95" s="49">
        <f>C35</f>
        <v>-0.002083713</v>
      </c>
      <c r="D95" s="49">
        <f>D35</f>
        <v>-0.001469911</v>
      </c>
      <c r="E95" s="49">
        <f>E35</f>
        <v>-0.004222683</v>
      </c>
      <c r="F95" s="49">
        <f>F35</f>
        <v>0.005554764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-2.036421941304575</v>
      </c>
      <c r="C103">
        <f>C63*10000/C62</f>
        <v>-0.8757397939719649</v>
      </c>
      <c r="D103">
        <f>D63*10000/D62</f>
        <v>-0.8533660463246244</v>
      </c>
      <c r="E103">
        <f>E63*10000/E62</f>
        <v>0.49068200730296424</v>
      </c>
      <c r="F103">
        <f>F63*10000/F62</f>
        <v>-0.8743771092458164</v>
      </c>
      <c r="G103">
        <f>AVERAGE(C103:E103)</f>
        <v>-0.4128079443312083</v>
      </c>
      <c r="H103">
        <f>STDEV(C103:E103)</f>
        <v>0.7825252172766617</v>
      </c>
      <c r="I103">
        <f>(B103*B4+C103*C4+D103*D4+E103*E4+F103*F4)/SUM(B4:F4)</f>
        <v>-0.7089801624153662</v>
      </c>
      <c r="K103">
        <f>(LN(H103)+LN(H123))/2-LN(K114*K115^3)</f>
        <v>-3.8279644322619113</v>
      </c>
    </row>
    <row r="104" spans="1:11" ht="12.75">
      <c r="A104" t="s">
        <v>68</v>
      </c>
      <c r="B104">
        <f>B64*10000/B62</f>
        <v>-0.6839033325460198</v>
      </c>
      <c r="C104">
        <f>C64*10000/C62</f>
        <v>-0.5404801438233854</v>
      </c>
      <c r="D104">
        <f>D64*10000/D62</f>
        <v>0.031254387012845844</v>
      </c>
      <c r="E104">
        <f>E64*10000/E62</f>
        <v>-0.6865725051907483</v>
      </c>
      <c r="F104">
        <f>F64*10000/F62</f>
        <v>-0.5752289791951279</v>
      </c>
      <c r="G104">
        <f>AVERAGE(C104:E104)</f>
        <v>-0.3985994206670959</v>
      </c>
      <c r="H104">
        <f>STDEV(C104:E104)</f>
        <v>0.37936323819682555</v>
      </c>
      <c r="I104">
        <f>(B104*B4+C104*C4+D104*D4+E104*E4+F104*F4)/SUM(B4:F4)</f>
        <v>-0.4634831902304296</v>
      </c>
      <c r="K104">
        <f>(LN(H104)+LN(H124))/2-LN(K114*K115^4)</f>
        <v>-3.968809949361294</v>
      </c>
    </row>
    <row r="105" spans="1:11" ht="12.75">
      <c r="A105" t="s">
        <v>69</v>
      </c>
      <c r="B105">
        <f>B65*10000/B62</f>
        <v>0.7999581537373106</v>
      </c>
      <c r="C105">
        <f>C65*10000/C62</f>
        <v>-0.6235938202274263</v>
      </c>
      <c r="D105">
        <f>D65*10000/D62</f>
        <v>-0.34445596657967964</v>
      </c>
      <c r="E105">
        <f>E65*10000/E62</f>
        <v>-0.6668251750715778</v>
      </c>
      <c r="F105">
        <f>F65*10000/F62</f>
        <v>-0.5687100848490311</v>
      </c>
      <c r="G105">
        <f>AVERAGE(C105:E105)</f>
        <v>-0.544958320626228</v>
      </c>
      <c r="H105">
        <f>STDEV(C105:E105)</f>
        <v>0.17498037888309287</v>
      </c>
      <c r="I105">
        <f>(B105*B4+C105*C4+D105*D4+E105*E4+F105*F4)/SUM(B4:F4)</f>
        <v>-0.3539139463628083</v>
      </c>
      <c r="K105">
        <f>(LN(H105)+LN(H125))/2-LN(K114*K115^5)</f>
        <v>-3.9549303801720432</v>
      </c>
    </row>
    <row r="106" spans="1:11" ht="12.75">
      <c r="A106" t="s">
        <v>70</v>
      </c>
      <c r="B106">
        <f>B66*10000/B62</f>
        <v>2.1438248975412546</v>
      </c>
      <c r="C106">
        <f>C66*10000/C62</f>
        <v>1.7786583973586472</v>
      </c>
      <c r="D106">
        <f>D66*10000/D62</f>
        <v>1.554289937434269</v>
      </c>
      <c r="E106">
        <f>E66*10000/E62</f>
        <v>1.063806542664107</v>
      </c>
      <c r="F106">
        <f>F66*10000/F62</f>
        <v>13.38598503717954</v>
      </c>
      <c r="G106">
        <f>AVERAGE(C106:E106)</f>
        <v>1.465584959152341</v>
      </c>
      <c r="H106">
        <f>STDEV(C106:E106)</f>
        <v>0.3655881882925841</v>
      </c>
      <c r="I106">
        <f>(B106*B4+C106*C4+D106*D4+E106*E4+F106*F4)/SUM(B4:F4)</f>
        <v>3.15775190243324</v>
      </c>
      <c r="K106">
        <f>(LN(H106)+LN(H126))/2-LN(K114*K115^6)</f>
        <v>-3.426469817621053</v>
      </c>
    </row>
    <row r="107" spans="1:11" ht="12.75">
      <c r="A107" t="s">
        <v>71</v>
      </c>
      <c r="B107">
        <f>B67*10000/B62</f>
        <v>0.06630547793329411</v>
      </c>
      <c r="C107">
        <f>C67*10000/C62</f>
        <v>-0.09483938209783559</v>
      </c>
      <c r="D107">
        <f>D67*10000/D62</f>
        <v>0.07850935014827258</v>
      </c>
      <c r="E107">
        <f>E67*10000/E62</f>
        <v>0.03165357528694007</v>
      </c>
      <c r="F107">
        <f>F67*10000/F62</f>
        <v>-0.30700690449728985</v>
      </c>
      <c r="G107">
        <f>AVERAGE(C107:E107)</f>
        <v>0.005107847779125689</v>
      </c>
      <c r="H107">
        <f>STDEV(C107:E107)</f>
        <v>0.08967135818934927</v>
      </c>
      <c r="I107">
        <f>(B107*B4+C107*C4+D107*D4+E107*E4+F107*F4)/SUM(B4:F4)</f>
        <v>-0.02780461488939969</v>
      </c>
      <c r="K107">
        <f>(LN(H107)+LN(H127))/2-LN(K114*K115^7)</f>
        <v>-4.260772704169666</v>
      </c>
    </row>
    <row r="108" spans="1:9" ht="12.75">
      <c r="A108" t="s">
        <v>72</v>
      </c>
      <c r="B108">
        <f>B68*10000/B62</f>
        <v>-0.17578088932831729</v>
      </c>
      <c r="C108">
        <f>C68*10000/C62</f>
        <v>-0.1793114042466595</v>
      </c>
      <c r="D108">
        <f>D68*10000/D62</f>
        <v>-0.06410036353255831</v>
      </c>
      <c r="E108">
        <f>E68*10000/E62</f>
        <v>-0.2923587669561628</v>
      </c>
      <c r="F108">
        <f>F68*10000/F62</f>
        <v>-0.004602231279524568</v>
      </c>
      <c r="G108">
        <f>AVERAGE(C108:E108)</f>
        <v>-0.17859017824512688</v>
      </c>
      <c r="H108">
        <f>STDEV(C108:E108)</f>
        <v>0.11413091083743354</v>
      </c>
      <c r="I108">
        <f>(B108*B4+C108*C4+D108*D4+E108*E4+F108*F4)/SUM(B4:F4)</f>
        <v>-0.1549301528047914</v>
      </c>
    </row>
    <row r="109" spans="1:9" ht="12.75">
      <c r="A109" t="s">
        <v>73</v>
      </c>
      <c r="B109">
        <f>B69*10000/B62</f>
        <v>0.14649984643381353</v>
      </c>
      <c r="C109">
        <f>C69*10000/C62</f>
        <v>0.02027972663195307</v>
      </c>
      <c r="D109">
        <f>D69*10000/D62</f>
        <v>-0.030956892424079365</v>
      </c>
      <c r="E109">
        <f>E69*10000/E62</f>
        <v>-0.05929561168769455</v>
      </c>
      <c r="F109">
        <f>F69*10000/F62</f>
        <v>-0.046150852748373175</v>
      </c>
      <c r="G109">
        <f>AVERAGE(C109:E109)</f>
        <v>-0.023324259159940283</v>
      </c>
      <c r="H109">
        <f>STDEV(C109:E109)</f>
        <v>0.04033300676964496</v>
      </c>
      <c r="I109">
        <f>(B109*B4+C109*C4+D109*D4+E109*E4+F109*F4)/SUM(B4:F4)</f>
        <v>-0.0018483504864575274</v>
      </c>
    </row>
    <row r="110" spans="1:11" ht="12.75">
      <c r="A110" t="s">
        <v>74</v>
      </c>
      <c r="B110">
        <f>B70*10000/B62</f>
        <v>-0.4449948752368722</v>
      </c>
      <c r="C110">
        <f>C70*10000/C62</f>
        <v>-0.1342239744641777</v>
      </c>
      <c r="D110">
        <f>D70*10000/D62</f>
        <v>-0.11077035544557008</v>
      </c>
      <c r="E110">
        <f>E70*10000/E62</f>
        <v>-0.15379614450283888</v>
      </c>
      <c r="F110">
        <f>F70*10000/F62</f>
        <v>-0.39747015715171774</v>
      </c>
      <c r="G110">
        <f>AVERAGE(C110:E110)</f>
        <v>-0.13293015813752887</v>
      </c>
      <c r="H110">
        <f>STDEV(C110:E110)</f>
        <v>0.02154205425477057</v>
      </c>
      <c r="I110">
        <f>(B110*B4+C110*C4+D110*D4+E110*E4+F110*F4)/SUM(B4:F4)</f>
        <v>-0.2133838315896507</v>
      </c>
      <c r="K110">
        <f>EXP(AVERAGE(K103:K107))</f>
        <v>0.020490591350222777</v>
      </c>
    </row>
    <row r="111" spans="1:9" ht="12.75">
      <c r="A111" t="s">
        <v>75</v>
      </c>
      <c r="B111">
        <f>B71*10000/B62</f>
        <v>-0.026450382910488516</v>
      </c>
      <c r="C111">
        <f>C71*10000/C62</f>
        <v>-0.026480915949712875</v>
      </c>
      <c r="D111">
        <f>D71*10000/D62</f>
        <v>0.00043320108378231114</v>
      </c>
      <c r="E111">
        <f>E71*10000/E62</f>
        <v>0.01890493636688567</v>
      </c>
      <c r="F111">
        <f>F71*10000/F62</f>
        <v>-0.017873673771365842</v>
      </c>
      <c r="G111">
        <f>AVERAGE(C111:E111)</f>
        <v>-0.002380926166348298</v>
      </c>
      <c r="H111">
        <f>STDEV(C111:E111)</f>
        <v>0.02282341739882459</v>
      </c>
      <c r="I111">
        <f>(B111*B4+C111*C4+D111*D4+E111*E4+F111*F4)/SUM(B4:F4)</f>
        <v>-0.007929624784540505</v>
      </c>
    </row>
    <row r="112" spans="1:9" ht="12.75">
      <c r="A112" t="s">
        <v>76</v>
      </c>
      <c r="B112">
        <f>B72*10000/B62</f>
        <v>-0.032402532736291956</v>
      </c>
      <c r="C112">
        <f>C72*10000/C62</f>
        <v>-0.02017086313058826</v>
      </c>
      <c r="D112">
        <f>D72*10000/D62</f>
        <v>-0.021501242191455685</v>
      </c>
      <c r="E112">
        <f>E72*10000/E62</f>
        <v>-0.007260810917078837</v>
      </c>
      <c r="F112">
        <f>F72*10000/F62</f>
        <v>-0.014549620332752542</v>
      </c>
      <c r="G112">
        <f>AVERAGE(C112:E112)</f>
        <v>-0.016310972079707595</v>
      </c>
      <c r="H112">
        <f>STDEV(C112:E112)</f>
        <v>0.007865846420669807</v>
      </c>
      <c r="I112">
        <f>(B112*B4+C112*C4+D112*D4+E112*E4+F112*F4)/SUM(B4:F4)</f>
        <v>-0.01839885405804573</v>
      </c>
    </row>
    <row r="113" spans="1:9" ht="12.75">
      <c r="A113" t="s">
        <v>77</v>
      </c>
      <c r="B113">
        <f>B73*10000/B62</f>
        <v>0.025098428075684697</v>
      </c>
      <c r="C113">
        <f>C73*10000/C62</f>
        <v>0.028391600747533358</v>
      </c>
      <c r="D113">
        <f>D73*10000/D62</f>
        <v>0.014915252674653694</v>
      </c>
      <c r="E113">
        <f>E73*10000/E62</f>
        <v>0.021288148036236732</v>
      </c>
      <c r="F113">
        <f>F73*10000/F62</f>
        <v>0.0031535402393873505</v>
      </c>
      <c r="G113">
        <f>AVERAGE(C113:E113)</f>
        <v>0.021531667152807927</v>
      </c>
      <c r="H113">
        <f>STDEV(C113:E113)</f>
        <v>0.006741473541849256</v>
      </c>
      <c r="I113">
        <f>(B113*B4+C113*C4+D113*D4+E113*E4+F113*F4)/SUM(B4:F4)</f>
        <v>0.019589793807662646</v>
      </c>
    </row>
    <row r="114" spans="1:11" ht="12.75">
      <c r="A114" t="s">
        <v>78</v>
      </c>
      <c r="B114">
        <f>B74*10000/B62</f>
        <v>-0.20480977220134747</v>
      </c>
      <c r="C114">
        <f>C74*10000/C62</f>
        <v>-0.19577211041855672</v>
      </c>
      <c r="D114">
        <f>D74*10000/D62</f>
        <v>-0.19243430766287004</v>
      </c>
      <c r="E114">
        <f>E74*10000/E62</f>
        <v>-0.18867837041339292</v>
      </c>
      <c r="F114">
        <f>F74*10000/F62</f>
        <v>-0.1504138579569557</v>
      </c>
      <c r="G114">
        <f>AVERAGE(C114:E114)</f>
        <v>-0.1922949294982732</v>
      </c>
      <c r="H114">
        <f>STDEV(C114:E114)</f>
        <v>0.0035489232902112984</v>
      </c>
      <c r="I114">
        <f>(B114*B4+C114*C4+D114*D4+E114*E4+F114*F4)/SUM(B4:F4)</f>
        <v>-0.18850130900736375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-0.013217591377855132</v>
      </c>
      <c r="C115">
        <f>C75*10000/C62</f>
        <v>-0.003116136116861912</v>
      </c>
      <c r="D115">
        <f>D75*10000/D62</f>
        <v>-0.00428761852988069</v>
      </c>
      <c r="E115">
        <f>E75*10000/E62</f>
        <v>-0.005221126207676257</v>
      </c>
      <c r="F115">
        <f>F75*10000/F62</f>
        <v>-0.005261414198238507</v>
      </c>
      <c r="G115">
        <f>AVERAGE(C115:E115)</f>
        <v>-0.0042082936181396195</v>
      </c>
      <c r="H115">
        <f>STDEV(C115:E115)</f>
        <v>0.0010547346357372047</v>
      </c>
      <c r="I115">
        <f>(B115*B4+C115*C4+D115*D4+E115*E4+F115*F4)/SUM(B4:F4)</f>
        <v>-0.005650341376649306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82.85055955795828</v>
      </c>
      <c r="C122">
        <f>C82*10000/C62</f>
        <v>44.62628650522126</v>
      </c>
      <c r="D122">
        <f>D82*10000/D62</f>
        <v>-0.3301661673505669</v>
      </c>
      <c r="E122">
        <f>E82*10000/E62</f>
        <v>-34.311743452362414</v>
      </c>
      <c r="F122">
        <f>F82*10000/F62</f>
        <v>-107.77843994537592</v>
      </c>
      <c r="G122">
        <f>AVERAGE(C122:E122)</f>
        <v>3.3281256285027587</v>
      </c>
      <c r="H122">
        <f>STDEV(C122:E122)</f>
        <v>39.59596529374931</v>
      </c>
      <c r="I122">
        <f>(B122*B4+C122*C4+D122*D4+E122*E4+F122*F4)/SUM(B4:F4)</f>
        <v>-0.045221871842258766</v>
      </c>
    </row>
    <row r="123" spans="1:9" ht="12.75">
      <c r="A123" t="s">
        <v>82</v>
      </c>
      <c r="B123">
        <f>B83*10000/B62</f>
        <v>-1.0173455886822946</v>
      </c>
      <c r="C123">
        <f>C83*10000/C62</f>
        <v>0.10391718039044903</v>
      </c>
      <c r="D123">
        <f>D83*10000/D62</f>
        <v>-1.3628510907148519</v>
      </c>
      <c r="E123">
        <f>E83*10000/E62</f>
        <v>-2.723357339915847</v>
      </c>
      <c r="F123">
        <f>F83*10000/F62</f>
        <v>3.562679083388851</v>
      </c>
      <c r="G123">
        <f>AVERAGE(C123:E123)</f>
        <v>-1.3274304167467499</v>
      </c>
      <c r="H123">
        <f>STDEV(C123:E123)</f>
        <v>1.4139700390749321</v>
      </c>
      <c r="I123">
        <f>(B123*B4+C123*C4+D123*D4+E123*E4+F123*F4)/SUM(B4:F4)</f>
        <v>-0.6286429033508075</v>
      </c>
    </row>
    <row r="124" spans="1:9" ht="12.75">
      <c r="A124" t="s">
        <v>83</v>
      </c>
      <c r="B124">
        <f>B84*10000/B62</f>
        <v>-1.9188871734226596</v>
      </c>
      <c r="C124">
        <f>C84*10000/C62</f>
        <v>-2.0326453393632833</v>
      </c>
      <c r="D124">
        <f>D84*10000/D62</f>
        <v>-2.0589026328549345</v>
      </c>
      <c r="E124">
        <f>E84*10000/E62</f>
        <v>-3.213704308270705</v>
      </c>
      <c r="F124">
        <f>F84*10000/F62</f>
        <v>0.350324157800557</v>
      </c>
      <c r="G124">
        <f>AVERAGE(C124:E124)</f>
        <v>-2.4350840934963074</v>
      </c>
      <c r="H124">
        <f>STDEV(C124:E124)</f>
        <v>0.6744326804855146</v>
      </c>
      <c r="I124">
        <f>(B124*B4+C124*C4+D124*D4+E124*E4+F124*F4)/SUM(B4:F4)</f>
        <v>-1.9880606795575102</v>
      </c>
    </row>
    <row r="125" spans="1:9" ht="12.75">
      <c r="A125" t="s">
        <v>84</v>
      </c>
      <c r="B125">
        <f>B85*10000/B62</f>
        <v>-0.20680785184597744</v>
      </c>
      <c r="C125">
        <f>C85*10000/C62</f>
        <v>0.9252785691099306</v>
      </c>
      <c r="D125">
        <f>D85*10000/D62</f>
        <v>0.13586084269870025</v>
      </c>
      <c r="E125">
        <f>E85*10000/E62</f>
        <v>0.11892887299393047</v>
      </c>
      <c r="F125">
        <f>F85*10000/F62</f>
        <v>0.3058340838742733</v>
      </c>
      <c r="G125">
        <f>AVERAGE(C125:E125)</f>
        <v>0.39335609493418705</v>
      </c>
      <c r="H125">
        <f>STDEV(C125:E125)</f>
        <v>0.46073616289526725</v>
      </c>
      <c r="I125">
        <f>(B125*B4+C125*C4+D125*D4+E125*E4+F125*F4)/SUM(B4:F4)</f>
        <v>0.29500216698695664</v>
      </c>
    </row>
    <row r="126" spans="1:9" ht="12.75">
      <c r="A126" t="s">
        <v>85</v>
      </c>
      <c r="B126">
        <f>B86*10000/B62</f>
        <v>1.2636747328635103</v>
      </c>
      <c r="C126">
        <f>C86*10000/C62</f>
        <v>0.09699791031792349</v>
      </c>
      <c r="D126">
        <f>D86*10000/D62</f>
        <v>-0.2849027133224013</v>
      </c>
      <c r="E126">
        <f>E86*10000/E62</f>
        <v>-0.030141753925936005</v>
      </c>
      <c r="F126">
        <f>F86*10000/F62</f>
        <v>0.7014537438005345</v>
      </c>
      <c r="G126">
        <f>AVERAGE(C126:E126)</f>
        <v>-0.07268218564347127</v>
      </c>
      <c r="H126">
        <f>STDEV(C126:E126)</f>
        <v>0.19447181757841664</v>
      </c>
      <c r="I126">
        <f>(B126*B4+C126*C4+D126*D4+E126*E4+F126*F4)/SUM(B4:F4)</f>
        <v>0.22388731536905349</v>
      </c>
    </row>
    <row r="127" spans="1:9" ht="12.75">
      <c r="A127" t="s">
        <v>86</v>
      </c>
      <c r="B127">
        <f>B87*10000/B62</f>
        <v>0.155091697698357</v>
      </c>
      <c r="C127">
        <f>C87*10000/C62</f>
        <v>0.03502402148946563</v>
      </c>
      <c r="D127">
        <f>D87*10000/D62</f>
        <v>0.1264146202109072</v>
      </c>
      <c r="E127">
        <f>E87*10000/E62</f>
        <v>0.0752105053167768</v>
      </c>
      <c r="F127">
        <f>F87*10000/F62</f>
        <v>0.24605829386876799</v>
      </c>
      <c r="G127">
        <f>AVERAGE(C127:E127)</f>
        <v>0.07888304900571654</v>
      </c>
      <c r="H127">
        <f>STDEV(C127:E127)</f>
        <v>0.04580585188080524</v>
      </c>
      <c r="I127">
        <f>(B127*B4+C127*C4+D127*D4+E127*E4+F127*F4)/SUM(B4:F4)</f>
        <v>0.11224161077441701</v>
      </c>
    </row>
    <row r="128" spans="1:9" ht="12.75">
      <c r="A128" t="s">
        <v>87</v>
      </c>
      <c r="B128">
        <f>B88*10000/B62</f>
        <v>-0.4706621445269302</v>
      </c>
      <c r="C128">
        <f>C88*10000/C62</f>
        <v>-0.5699220788225429</v>
      </c>
      <c r="D128">
        <f>D88*10000/D62</f>
        <v>-0.2296977542256948</v>
      </c>
      <c r="E128">
        <f>E88*10000/E62</f>
        <v>-0.3881469063902715</v>
      </c>
      <c r="F128">
        <f>F88*10000/F62</f>
        <v>-0.2224836756830568</v>
      </c>
      <c r="G128">
        <f>AVERAGE(C128:E128)</f>
        <v>-0.3959222464795031</v>
      </c>
      <c r="H128">
        <f>STDEV(C128:E128)</f>
        <v>0.17024538083887256</v>
      </c>
      <c r="I128">
        <f>(B128*B4+C128*C4+D128*D4+E128*E4+F128*F4)/SUM(B4:F4)</f>
        <v>-0.383542764058615</v>
      </c>
    </row>
    <row r="129" spans="1:9" ht="12.75">
      <c r="A129" t="s">
        <v>88</v>
      </c>
      <c r="B129">
        <f>B89*10000/B62</f>
        <v>0.10021825718038271</v>
      </c>
      <c r="C129">
        <f>C89*10000/C62</f>
        <v>0.1388800291633008</v>
      </c>
      <c r="D129">
        <f>D89*10000/D62</f>
        <v>0.08545576337805863</v>
      </c>
      <c r="E129">
        <f>E89*10000/E62</f>
        <v>0.07143492335095054</v>
      </c>
      <c r="F129">
        <f>F89*10000/F62</f>
        <v>0.0887527744351725</v>
      </c>
      <c r="G129">
        <f>AVERAGE(C129:E129)</f>
        <v>0.09859023863076999</v>
      </c>
      <c r="H129">
        <f>STDEV(C129:E129)</f>
        <v>0.035589273730055916</v>
      </c>
      <c r="I129">
        <f>(B129*B4+C129*C4+D129*D4+E129*E4+F129*F4)/SUM(B4:F4)</f>
        <v>0.09751140483396005</v>
      </c>
    </row>
    <row r="130" spans="1:9" ht="12.75">
      <c r="A130" t="s">
        <v>89</v>
      </c>
      <c r="B130">
        <f>B90*10000/B62</f>
        <v>0.051056653147470425</v>
      </c>
      <c r="C130">
        <f>C90*10000/C62</f>
        <v>0.03175289737401837</v>
      </c>
      <c r="D130">
        <f>D90*10000/D62</f>
        <v>0.037767593598469595</v>
      </c>
      <c r="E130">
        <f>E90*10000/E62</f>
        <v>-0.03020181418317873</v>
      </c>
      <c r="F130">
        <f>F90*10000/F62</f>
        <v>0.3535860628549336</v>
      </c>
      <c r="G130">
        <f>AVERAGE(C130:E130)</f>
        <v>0.013106225596436413</v>
      </c>
      <c r="H130">
        <f>STDEV(C130:E130)</f>
        <v>0.037626239180027714</v>
      </c>
      <c r="I130">
        <f>(B130*B4+C130*C4+D130*D4+E130*E4+F130*F4)/SUM(B4:F4)</f>
        <v>0.06411962008120782</v>
      </c>
    </row>
    <row r="131" spans="1:9" ht="12.75">
      <c r="A131" t="s">
        <v>90</v>
      </c>
      <c r="B131">
        <f>B91*10000/B62</f>
        <v>0.006211559747470917</v>
      </c>
      <c r="C131">
        <f>C91*10000/C62</f>
        <v>-0.004618574872590371</v>
      </c>
      <c r="D131">
        <f>D91*10000/D62</f>
        <v>0.009324002724547052</v>
      </c>
      <c r="E131">
        <f>E91*10000/E62</f>
        <v>0.015012083444019678</v>
      </c>
      <c r="F131">
        <f>F91*10000/F62</f>
        <v>0.013086435643572565</v>
      </c>
      <c r="G131">
        <f>AVERAGE(C131:E131)</f>
        <v>0.006572503765325453</v>
      </c>
      <c r="H131">
        <f>STDEV(C131:E131)</f>
        <v>0.010100432979720273</v>
      </c>
      <c r="I131">
        <f>(B131*B4+C131*C4+D131*D4+E131*E4+F131*F4)/SUM(B4:F4)</f>
        <v>0.00739118564698102</v>
      </c>
    </row>
    <row r="132" spans="1:9" ht="12.75">
      <c r="A132" t="s">
        <v>91</v>
      </c>
      <c r="B132">
        <f>B92*10000/B62</f>
        <v>-0.025404073928346975</v>
      </c>
      <c r="C132">
        <f>C92*10000/C62</f>
        <v>-0.06735648284004916</v>
      </c>
      <c r="D132">
        <f>D92*10000/D62</f>
        <v>-0.013667308099823824</v>
      </c>
      <c r="E132">
        <f>E92*10000/E62</f>
        <v>-0.04021365415910829</v>
      </c>
      <c r="F132">
        <f>F92*10000/F62</f>
        <v>-0.005926037357573413</v>
      </c>
      <c r="G132">
        <f>AVERAGE(C132:E132)</f>
        <v>-0.04041248169966042</v>
      </c>
      <c r="H132">
        <f>STDEV(C132:E132)</f>
        <v>0.026845139604121538</v>
      </c>
      <c r="I132">
        <f>(B132*B4+C132*C4+D132*D4+E132*E4+F132*F4)/SUM(B4:F4)</f>
        <v>-0.03363606301748993</v>
      </c>
    </row>
    <row r="133" spans="1:9" ht="12.75">
      <c r="A133" t="s">
        <v>92</v>
      </c>
      <c r="B133">
        <f>B93*10000/B62</f>
        <v>0.09251925304559529</v>
      </c>
      <c r="C133">
        <f>C93*10000/C62</f>
        <v>0.08475988084051612</v>
      </c>
      <c r="D133">
        <f>D93*10000/D62</f>
        <v>0.09258749536835487</v>
      </c>
      <c r="E133">
        <f>E93*10000/E62</f>
        <v>0.0969271614352115</v>
      </c>
      <c r="F133">
        <f>F93*10000/F62</f>
        <v>0.07254752998627888</v>
      </c>
      <c r="G133">
        <f>AVERAGE(C133:E133)</f>
        <v>0.09142484588136084</v>
      </c>
      <c r="H133">
        <f>STDEV(C133:E133)</f>
        <v>0.006166400460537527</v>
      </c>
      <c r="I133">
        <f>(B133*B4+C133*C4+D133*D4+E133*E4+F133*F4)/SUM(B4:F4)</f>
        <v>0.08905813297218752</v>
      </c>
    </row>
    <row r="134" spans="1:9" ht="12.75">
      <c r="A134" t="s">
        <v>93</v>
      </c>
      <c r="B134">
        <f>B94*10000/B62</f>
        <v>0.0035574792135788366</v>
      </c>
      <c r="C134">
        <f>C94*10000/C62</f>
        <v>-0.001645321574212764</v>
      </c>
      <c r="D134">
        <f>D94*10000/D62</f>
        <v>0.004325582967529269</v>
      </c>
      <c r="E134">
        <f>E94*10000/E62</f>
        <v>0.008151157917213778</v>
      </c>
      <c r="F134">
        <f>F94*10000/F62</f>
        <v>-0.002038469374444638</v>
      </c>
      <c r="G134">
        <f>AVERAGE(C134:E134)</f>
        <v>0.0036104731035100945</v>
      </c>
      <c r="H134">
        <f>STDEV(C134:E134)</f>
        <v>0.004937234974628851</v>
      </c>
      <c r="I134">
        <f>(B134*B4+C134*C4+D134*D4+E134*E4+F134*F4)/SUM(B4:F4)</f>
        <v>0.0028472448530708887</v>
      </c>
    </row>
    <row r="135" spans="1:9" ht="12.75">
      <c r="A135" t="s">
        <v>94</v>
      </c>
      <c r="B135">
        <f>B95*10000/B62</f>
        <v>-0.0020149062588671325</v>
      </c>
      <c r="C135">
        <f>C95*10000/C62</f>
        <v>-0.0020837104034076405</v>
      </c>
      <c r="D135">
        <f>D95*10000/D62</f>
        <v>-0.0014699104960037165</v>
      </c>
      <c r="E135">
        <f>E95*10000/E62</f>
        <v>-0.004222696108300533</v>
      </c>
      <c r="F135">
        <f>F95*10000/F62</f>
        <v>0.005554797993657203</v>
      </c>
      <c r="G135">
        <f>AVERAGE(C135:E135)</f>
        <v>-0.0025921056692372966</v>
      </c>
      <c r="H135">
        <f>STDEV(C135:E135)</f>
        <v>0.0014450973899898915</v>
      </c>
      <c r="I135">
        <f>(B135*B4+C135*C4+D135*D4+E135*E4+F135*F4)/SUM(B4:F4)</f>
        <v>-0.0014193272293374739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2005-10-05T07:04:51Z</cp:lastPrinted>
  <dcterms:created xsi:type="dcterms:W3CDTF">2005-10-05T07:04:51Z</dcterms:created>
  <dcterms:modified xsi:type="dcterms:W3CDTF">2005-10-05T12:27:44Z</dcterms:modified>
  <cp:category/>
  <cp:version/>
  <cp:contentType/>
  <cp:contentStatus/>
</cp:coreProperties>
</file>