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<sst xmlns="http://schemas.openxmlformats.org/spreadsheetml/2006/main" count="204" uniqueCount="98">
  <si>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05/10/2005       11:04:43</t>
  </si>
  <si>
    <t>LISSNER</t>
  </si>
  <si>
    <t>HCMQAP694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</si>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</sst>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795394"/>
        <c:axId val="18977787"/>
      </c:lineChart>
      <c:catAx>
        <c:axId val="23795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77787"/>
        <c:crosses val="autoZero"/>
        <c:auto val="1"/>
        <c:lblOffset val="100"/>
        <c:noMultiLvlLbl val="0"/>
      </c:catAx>
      <c:valAx>
        <c:axId val="1897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53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-0.003759</v>
      </c>
      <c r="D4" s="12">
        <v>-0.003759</v>
      </c>
      <c r="E4" s="12">
        <v>-0.003759</v>
      </c>
      <c r="F4" s="24">
        <v>-0.002081</v>
      </c>
      <c r="G4" s="34">
        <v>-0.011715</v>
      </c>
    </row>
    <row r="5" spans="1:7" ht="12.75" thickBot="1">
      <c r="A5" s="44" t="s">
        <v>13</v>
      </c>
      <c r="B5" s="45">
        <v>2.424135</v>
      </c>
      <c r="C5" s="46">
        <v>2.270637</v>
      </c>
      <c r="D5" s="46">
        <v>1.149579</v>
      </c>
      <c r="E5" s="46">
        <v>-1.908841</v>
      </c>
      <c r="F5" s="47">
        <v>-5.382066</v>
      </c>
      <c r="G5" s="48">
        <v>8.503042</v>
      </c>
    </row>
    <row r="6" spans="1:7" ht="12.75" thickTop="1">
      <c r="A6" s="6" t="s">
        <v>14</v>
      </c>
      <c r="B6" s="39">
        <v>102.8372</v>
      </c>
      <c r="C6" s="40">
        <v>-117.4548</v>
      </c>
      <c r="D6" s="40">
        <v>55.15366</v>
      </c>
      <c r="E6" s="40">
        <v>-54.23746</v>
      </c>
      <c r="F6" s="41">
        <v>98.66908</v>
      </c>
      <c r="G6" s="42">
        <v>0.002116753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-2.098143</v>
      </c>
      <c r="C8" s="13">
        <v>-0.4725483</v>
      </c>
      <c r="D8" s="13">
        <v>-0.967051</v>
      </c>
      <c r="E8" s="13">
        <v>0.2820268</v>
      </c>
      <c r="F8" s="25">
        <v>-3.982107</v>
      </c>
      <c r="G8" s="35">
        <v>-1.112981</v>
      </c>
    </row>
    <row r="9" spans="1:7" ht="12">
      <c r="A9" s="20" t="s">
        <v>17</v>
      </c>
      <c r="B9" s="29">
        <v>1.177457</v>
      </c>
      <c r="C9" s="13">
        <v>-0.8474434</v>
      </c>
      <c r="D9" s="13">
        <v>0.5756377</v>
      </c>
      <c r="E9" s="13">
        <v>-0.05776805</v>
      </c>
      <c r="F9" s="25">
        <v>-1.4578</v>
      </c>
      <c r="G9" s="35">
        <v>-0.1028538</v>
      </c>
    </row>
    <row r="10" spans="1:7" ht="12">
      <c r="A10" s="20" t="s">
        <v>18</v>
      </c>
      <c r="B10" s="29">
        <v>1.07127</v>
      </c>
      <c r="C10" s="13">
        <v>0.4205386</v>
      </c>
      <c r="D10" s="13">
        <v>0.703724</v>
      </c>
      <c r="E10" s="13">
        <v>0.3222981</v>
      </c>
      <c r="F10" s="25">
        <v>-0.5896905</v>
      </c>
      <c r="G10" s="35">
        <v>0.4247812</v>
      </c>
    </row>
    <row r="11" spans="1:7" ht="12">
      <c r="A11" s="21" t="s">
        <v>19</v>
      </c>
      <c r="B11" s="31">
        <v>2.085872</v>
      </c>
      <c r="C11" s="15">
        <v>1.221145</v>
      </c>
      <c r="D11" s="15">
        <v>1.925468</v>
      </c>
      <c r="E11" s="15">
        <v>0.9657513</v>
      </c>
      <c r="F11" s="27">
        <v>12.39633</v>
      </c>
      <c r="G11" s="37">
        <v>2.942943</v>
      </c>
    </row>
    <row r="12" spans="1:7" ht="12">
      <c r="A12" s="20" t="s">
        <v>20</v>
      </c>
      <c r="B12" s="29">
        <v>0.2009463</v>
      </c>
      <c r="C12" s="13">
        <v>0.1829947</v>
      </c>
      <c r="D12" s="13">
        <v>-0.06360645</v>
      </c>
      <c r="E12" s="13">
        <v>0.1380126</v>
      </c>
      <c r="F12" s="25">
        <v>0.1282356</v>
      </c>
      <c r="G12" s="35">
        <v>0.1081407</v>
      </c>
    </row>
    <row r="13" spans="1:7" ht="12">
      <c r="A13" s="20" t="s">
        <v>21</v>
      </c>
      <c r="B13" s="29">
        <v>-0.09556913</v>
      </c>
      <c r="C13" s="13">
        <v>-0.01212415</v>
      </c>
      <c r="D13" s="13">
        <v>0.1057861</v>
      </c>
      <c r="E13" s="13">
        <v>-0.03420042</v>
      </c>
      <c r="F13" s="25">
        <v>-0.1379706</v>
      </c>
      <c r="G13" s="35">
        <v>-0.01792667</v>
      </c>
    </row>
    <row r="14" spans="1:7" ht="12">
      <c r="A14" s="20" t="s">
        <v>22</v>
      </c>
      <c r="B14" s="29">
        <v>0.02434567</v>
      </c>
      <c r="C14" s="13">
        <v>0.1047994</v>
      </c>
      <c r="D14" s="13">
        <v>0.1073538</v>
      </c>
      <c r="E14" s="13">
        <v>0.03404442</v>
      </c>
      <c r="F14" s="25">
        <v>-0.1009632</v>
      </c>
      <c r="G14" s="35">
        <v>0.049321</v>
      </c>
    </row>
    <row r="15" spans="1:7" ht="12">
      <c r="A15" s="21" t="s">
        <v>23</v>
      </c>
      <c r="B15" s="31">
        <v>-0.4469822</v>
      </c>
      <c r="C15" s="15">
        <v>-0.1879644</v>
      </c>
      <c r="D15" s="15">
        <v>-0.1437373</v>
      </c>
      <c r="E15" s="15">
        <v>-0.1932712</v>
      </c>
      <c r="F15" s="27">
        <v>-0.5110078</v>
      </c>
      <c r="G15" s="37">
        <v>-0.2591682</v>
      </c>
    </row>
    <row r="16" spans="1:7" ht="12">
      <c r="A16" s="20" t="s">
        <v>24</v>
      </c>
      <c r="B16" s="29">
        <v>0.02166086</v>
      </c>
      <c r="C16" s="13">
        <v>0.001919142</v>
      </c>
      <c r="D16" s="13">
        <v>-0.02067189</v>
      </c>
      <c r="E16" s="13">
        <v>-0.03690725</v>
      </c>
      <c r="F16" s="25">
        <v>0.03540741</v>
      </c>
      <c r="G16" s="35">
        <v>-0.005538012</v>
      </c>
    </row>
    <row r="17" spans="1:7" ht="12">
      <c r="A17" s="20" t="s">
        <v>25</v>
      </c>
      <c r="B17" s="29">
        <v>-0.01892236</v>
      </c>
      <c r="C17" s="13">
        <v>-0.03024463</v>
      </c>
      <c r="D17" s="13">
        <v>-0.01690022</v>
      </c>
      <c r="E17" s="13">
        <v>-0.01180301</v>
      </c>
      <c r="F17" s="25">
        <v>-0.02828694</v>
      </c>
      <c r="G17" s="35">
        <v>-0.02069522</v>
      </c>
    </row>
    <row r="18" spans="1:7" ht="12">
      <c r="A18" s="20" t="s">
        <v>26</v>
      </c>
      <c r="B18" s="29">
        <v>-0.00563823</v>
      </c>
      <c r="C18" s="13">
        <v>0.04783278</v>
      </c>
      <c r="D18" s="13">
        <v>0.01492373</v>
      </c>
      <c r="E18" s="13">
        <v>0.03032498</v>
      </c>
      <c r="F18" s="25">
        <v>-0.03103717</v>
      </c>
      <c r="G18" s="35">
        <v>0.017445</v>
      </c>
    </row>
    <row r="19" spans="1:7" ht="12">
      <c r="A19" s="21" t="s">
        <v>27</v>
      </c>
      <c r="B19" s="31">
        <v>-0.2116126</v>
      </c>
      <c r="C19" s="15">
        <v>-0.1929237</v>
      </c>
      <c r="D19" s="15">
        <v>-0.2068151</v>
      </c>
      <c r="E19" s="15">
        <v>-0.1914792</v>
      </c>
      <c r="F19" s="27">
        <v>-0.1445646</v>
      </c>
      <c r="G19" s="37">
        <v>-0.1921858</v>
      </c>
    </row>
    <row r="20" spans="1:7" ht="12.75" thickBot="1">
      <c r="A20" s="44" t="s">
        <v>28</v>
      </c>
      <c r="B20" s="45">
        <v>-0.0017075</v>
      </c>
      <c r="C20" s="46">
        <v>-0.002492073</v>
      </c>
      <c r="D20" s="46">
        <v>0.001985528</v>
      </c>
      <c r="E20" s="46">
        <v>0.0005072355</v>
      </c>
      <c r="F20" s="47">
        <v>0.003981987</v>
      </c>
      <c r="G20" s="48">
        <v>0.0002831214</v>
      </c>
    </row>
    <row r="21" spans="1:7" ht="12.75" thickTop="1">
      <c r="A21" s="6" t="s">
        <v>29</v>
      </c>
      <c r="B21" s="39">
        <v>-1.665415</v>
      </c>
      <c r="C21" s="40">
        <v>57.43148</v>
      </c>
      <c r="D21" s="40">
        <v>-18.83195</v>
      </c>
      <c r="E21" s="40">
        <v>-31.35969</v>
      </c>
      <c r="F21" s="41">
        <v>-11.21972</v>
      </c>
      <c r="G21" s="43">
        <v>0.004994829</v>
      </c>
    </row>
    <row r="22" spans="1:7" ht="12">
      <c r="A22" s="20" t="s">
        <v>30</v>
      </c>
      <c r="B22" s="29">
        <v>48.48308</v>
      </c>
      <c r="C22" s="13">
        <v>45.41306</v>
      </c>
      <c r="D22" s="13">
        <v>22.99161</v>
      </c>
      <c r="E22" s="13">
        <v>-38.177</v>
      </c>
      <c r="F22" s="25">
        <v>-107.6455</v>
      </c>
      <c r="G22" s="36">
        <v>0</v>
      </c>
    </row>
    <row r="23" spans="1:7" ht="12">
      <c r="A23" s="20" t="s">
        <v>31</v>
      </c>
      <c r="B23" s="29">
        <v>-1.674601</v>
      </c>
      <c r="C23" s="13">
        <v>0.2082289</v>
      </c>
      <c r="D23" s="13">
        <v>-0.3987256</v>
      </c>
      <c r="E23" s="13">
        <v>0.4698168</v>
      </c>
      <c r="F23" s="25">
        <v>4.261298</v>
      </c>
      <c r="G23" s="35">
        <v>0.3921215</v>
      </c>
    </row>
    <row r="24" spans="1:7" ht="12">
      <c r="A24" s="20" t="s">
        <v>32</v>
      </c>
      <c r="B24" s="29">
        <v>2.115401</v>
      </c>
      <c r="C24" s="13">
        <v>-4.044086</v>
      </c>
      <c r="D24" s="13">
        <v>2.971703</v>
      </c>
      <c r="E24" s="13">
        <v>4.63693</v>
      </c>
      <c r="F24" s="25">
        <v>6.080683</v>
      </c>
      <c r="G24" s="35">
        <v>1.974354</v>
      </c>
    </row>
    <row r="25" spans="1:7" ht="12">
      <c r="A25" s="20" t="s">
        <v>33</v>
      </c>
      <c r="B25" s="29">
        <v>-0.07488388</v>
      </c>
      <c r="C25" s="13">
        <v>0.2875056</v>
      </c>
      <c r="D25" s="13">
        <v>-0.07479489</v>
      </c>
      <c r="E25" s="13">
        <v>0.4894679</v>
      </c>
      <c r="F25" s="25">
        <v>-1.111758</v>
      </c>
      <c r="G25" s="35">
        <v>0.01004728</v>
      </c>
    </row>
    <row r="26" spans="1:7" ht="12">
      <c r="A26" s="21" t="s">
        <v>34</v>
      </c>
      <c r="B26" s="31">
        <v>0.5690541</v>
      </c>
      <c r="C26" s="15">
        <v>0.5447624</v>
      </c>
      <c r="D26" s="15">
        <v>0.8284533</v>
      </c>
      <c r="E26" s="15">
        <v>0.1907706</v>
      </c>
      <c r="F26" s="27">
        <v>0.6984548</v>
      </c>
      <c r="G26" s="37">
        <v>0.5518566</v>
      </c>
    </row>
    <row r="27" spans="1:7" ht="12">
      <c r="A27" s="20" t="s">
        <v>35</v>
      </c>
      <c r="B27" s="29">
        <v>0.187969</v>
      </c>
      <c r="C27" s="13">
        <v>0.01809435</v>
      </c>
      <c r="D27" s="13">
        <v>0.1417275</v>
      </c>
      <c r="E27" s="13">
        <v>0.09689228</v>
      </c>
      <c r="F27" s="25">
        <v>0.6153713</v>
      </c>
      <c r="G27" s="35">
        <v>0.1709797</v>
      </c>
    </row>
    <row r="28" spans="1:7" ht="12">
      <c r="A28" s="20" t="s">
        <v>36</v>
      </c>
      <c r="B28" s="29">
        <v>0.5293213</v>
      </c>
      <c r="C28" s="13">
        <v>-0.3075568</v>
      </c>
      <c r="D28" s="13">
        <v>0.2982987</v>
      </c>
      <c r="E28" s="13">
        <v>0.4818164</v>
      </c>
      <c r="F28" s="25">
        <v>0.6849326</v>
      </c>
      <c r="G28" s="35">
        <v>0.2816642</v>
      </c>
    </row>
    <row r="29" spans="1:7" ht="12">
      <c r="A29" s="20" t="s">
        <v>37</v>
      </c>
      <c r="B29" s="29">
        <v>-0.01724365</v>
      </c>
      <c r="C29" s="13">
        <v>-0.1000629</v>
      </c>
      <c r="D29" s="13">
        <v>-0.04044957</v>
      </c>
      <c r="E29" s="13">
        <v>-0.04932426</v>
      </c>
      <c r="F29" s="25">
        <v>-0.07036706</v>
      </c>
      <c r="G29" s="35">
        <v>-0.05755008</v>
      </c>
    </row>
    <row r="30" spans="1:7" ht="12">
      <c r="A30" s="21" t="s">
        <v>38</v>
      </c>
      <c r="B30" s="31">
        <v>0.1274728</v>
      </c>
      <c r="C30" s="15">
        <v>0.1282915</v>
      </c>
      <c r="D30" s="15">
        <v>0.1496529</v>
      </c>
      <c r="E30" s="15">
        <v>0.001760225</v>
      </c>
      <c r="F30" s="27">
        <v>0.2837416</v>
      </c>
      <c r="G30" s="37">
        <v>0.1235618</v>
      </c>
    </row>
    <row r="31" spans="1:7" ht="12">
      <c r="A31" s="20" t="s">
        <v>39</v>
      </c>
      <c r="B31" s="29">
        <v>0.004368914</v>
      </c>
      <c r="C31" s="13">
        <v>-0.06975399</v>
      </c>
      <c r="D31" s="13">
        <v>-0.04641657</v>
      </c>
      <c r="E31" s="13">
        <v>-0.04590385</v>
      </c>
      <c r="F31" s="25">
        <v>0.01254982</v>
      </c>
      <c r="G31" s="35">
        <v>-0.03669457</v>
      </c>
    </row>
    <row r="32" spans="1:7" ht="12">
      <c r="A32" s="20" t="s">
        <v>40</v>
      </c>
      <c r="B32" s="29">
        <v>0.08652113</v>
      </c>
      <c r="C32" s="13">
        <v>0.02242503</v>
      </c>
      <c r="D32" s="13">
        <v>0.0465529</v>
      </c>
      <c r="E32" s="13">
        <v>0.04323676</v>
      </c>
      <c r="F32" s="25">
        <v>0.05016638</v>
      </c>
      <c r="G32" s="35">
        <v>0.04622245</v>
      </c>
    </row>
    <row r="33" spans="1:7" ht="12">
      <c r="A33" s="20" t="s">
        <v>41</v>
      </c>
      <c r="B33" s="29">
        <v>0.09705627</v>
      </c>
      <c r="C33" s="13">
        <v>0.05511245</v>
      </c>
      <c r="D33" s="13">
        <v>0.08095644</v>
      </c>
      <c r="E33" s="13">
        <v>0.0732216</v>
      </c>
      <c r="F33" s="25">
        <v>0.05809296</v>
      </c>
      <c r="G33" s="35">
        <v>0.07216493</v>
      </c>
    </row>
    <row r="34" spans="1:7" ht="12">
      <c r="A34" s="21" t="s">
        <v>42</v>
      </c>
      <c r="B34" s="31">
        <v>0.001368155</v>
      </c>
      <c r="C34" s="15">
        <v>0.004350574</v>
      </c>
      <c r="D34" s="15">
        <v>0.01240005</v>
      </c>
      <c r="E34" s="15">
        <v>0.008090441</v>
      </c>
      <c r="F34" s="27">
        <v>-0.02214805</v>
      </c>
      <c r="G34" s="37">
        <v>0.003220255</v>
      </c>
    </row>
    <row r="35" spans="1:7" ht="12.75" thickBot="1">
      <c r="A35" s="22" t="s">
        <v>43</v>
      </c>
      <c r="B35" s="32">
        <v>-0.002692084</v>
      </c>
      <c r="C35" s="16">
        <v>0.002200435</v>
      </c>
      <c r="D35" s="16">
        <v>-0.002204494</v>
      </c>
      <c r="E35" s="16">
        <v>-0.003508395</v>
      </c>
      <c r="F35" s="28">
        <v>0.004068227</v>
      </c>
      <c r="G35" s="38">
        <v>-0.0006935549</v>
      </c>
    </row>
    <row r="36" spans="1:7" ht="12">
      <c r="A36" s="4" t="s">
        <v>44</v>
      </c>
      <c r="B36" s="3">
        <v>21.875</v>
      </c>
      <c r="C36" s="3">
        <v>21.8811</v>
      </c>
      <c r="D36" s="3">
        <v>21.89636</v>
      </c>
      <c r="E36" s="3">
        <v>21.89941</v>
      </c>
      <c r="F36" s="3">
        <v>21.91773</v>
      </c>
      <c r="G36" s="3"/>
    </row>
    <row r="37" spans="1:6" ht="12">
      <c r="A37" s="4" t="s">
        <v>45</v>
      </c>
      <c r="B37" s="2">
        <v>-0.2670288</v>
      </c>
      <c r="C37" s="2">
        <v>-0.2029419</v>
      </c>
      <c r="D37" s="2">
        <v>-0.1861572</v>
      </c>
      <c r="E37" s="2">
        <v>-0.1744588</v>
      </c>
      <c r="F37" s="2">
        <v>-0.1617432</v>
      </c>
    </row>
    <row r="38" spans="1:7" ht="12">
      <c r="A38" s="4" t="s">
        <v>53</v>
      </c>
      <c r="B38" s="2">
        <v>-0.0001748054</v>
      </c>
      <c r="C38" s="2">
        <v>0.0001992257</v>
      </c>
      <c r="D38" s="2">
        <v>-9.368712E-05</v>
      </c>
      <c r="E38" s="2">
        <v>9.199882E-05</v>
      </c>
      <c r="F38" s="2">
        <v>-0.0001679233</v>
      </c>
      <c r="G38" s="2">
        <v>0.0001899094</v>
      </c>
    </row>
    <row r="39" spans="1:7" ht="12.75" thickBot="1">
      <c r="A39" s="4" t="s">
        <v>54</v>
      </c>
      <c r="B39" s="2">
        <v>0</v>
      </c>
      <c r="C39" s="2">
        <v>-9.853826E-05</v>
      </c>
      <c r="D39" s="2">
        <v>3.222972E-05</v>
      </c>
      <c r="E39" s="2">
        <v>5.36627E-05</v>
      </c>
      <c r="F39" s="2">
        <v>1.726591E-05</v>
      </c>
      <c r="G39" s="2">
        <v>0.0008066177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3.116475</v>
      </c>
      <c r="F40" s="17" t="s">
        <v>48</v>
      </c>
      <c r="G40" s="8">
        <v>55.097755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0.003759</v>
      </c>
      <c r="D4">
        <v>0.003759</v>
      </c>
      <c r="E4">
        <v>0.003759</v>
      </c>
      <c r="F4">
        <v>0.002081</v>
      </c>
      <c r="G4">
        <v>0.011715</v>
      </c>
    </row>
    <row r="5" spans="1:7" ht="12.75">
      <c r="A5" t="s">
        <v>13</v>
      </c>
      <c r="B5">
        <v>2.424135</v>
      </c>
      <c r="C5">
        <v>2.270637</v>
      </c>
      <c r="D5">
        <v>1.149579</v>
      </c>
      <c r="E5">
        <v>-1.908841</v>
      </c>
      <c r="F5">
        <v>-5.382066</v>
      </c>
      <c r="G5">
        <v>8.503042</v>
      </c>
    </row>
    <row r="6" spans="1:7" ht="12.75">
      <c r="A6" t="s">
        <v>14</v>
      </c>
      <c r="B6" s="49">
        <v>102.8372</v>
      </c>
      <c r="C6" s="49">
        <v>-117.4548</v>
      </c>
      <c r="D6" s="49">
        <v>55.15366</v>
      </c>
      <c r="E6" s="49">
        <v>-54.23746</v>
      </c>
      <c r="F6" s="49">
        <v>98.66908</v>
      </c>
      <c r="G6" s="49">
        <v>0.002116753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-2.098143</v>
      </c>
      <c r="C8" s="49">
        <v>-0.4725483</v>
      </c>
      <c r="D8" s="49">
        <v>-0.967051</v>
      </c>
      <c r="E8" s="49">
        <v>0.2820268</v>
      </c>
      <c r="F8" s="49">
        <v>-3.982107</v>
      </c>
      <c r="G8" s="49">
        <v>-1.112981</v>
      </c>
    </row>
    <row r="9" spans="1:7" ht="12.75">
      <c r="A9" t="s">
        <v>17</v>
      </c>
      <c r="B9" s="49">
        <v>1.177457</v>
      </c>
      <c r="C9" s="49">
        <v>-0.8474434</v>
      </c>
      <c r="D9" s="49">
        <v>0.5756377</v>
      </c>
      <c r="E9" s="49">
        <v>-0.05776805</v>
      </c>
      <c r="F9" s="49">
        <v>-1.4578</v>
      </c>
      <c r="G9" s="49">
        <v>-0.1028538</v>
      </c>
    </row>
    <row r="10" spans="1:7" ht="12.75">
      <c r="A10" t="s">
        <v>18</v>
      </c>
      <c r="B10" s="49">
        <v>1.07127</v>
      </c>
      <c r="C10" s="49">
        <v>0.4205386</v>
      </c>
      <c r="D10" s="49">
        <v>0.703724</v>
      </c>
      <c r="E10" s="49">
        <v>0.3222981</v>
      </c>
      <c r="F10" s="49">
        <v>-0.5896905</v>
      </c>
      <c r="G10" s="49">
        <v>0.4247812</v>
      </c>
    </row>
    <row r="11" spans="1:7" ht="12.75">
      <c r="A11" t="s">
        <v>19</v>
      </c>
      <c r="B11" s="49">
        <v>2.085872</v>
      </c>
      <c r="C11" s="49">
        <v>1.221145</v>
      </c>
      <c r="D11" s="49">
        <v>1.925468</v>
      </c>
      <c r="E11" s="49">
        <v>0.9657513</v>
      </c>
      <c r="F11" s="49">
        <v>12.39633</v>
      </c>
      <c r="G11" s="49">
        <v>2.942943</v>
      </c>
    </row>
    <row r="12" spans="1:7" ht="12.75">
      <c r="A12" t="s">
        <v>20</v>
      </c>
      <c r="B12" s="49">
        <v>0.2009463</v>
      </c>
      <c r="C12" s="49">
        <v>0.1829947</v>
      </c>
      <c r="D12" s="49">
        <v>-0.06360645</v>
      </c>
      <c r="E12" s="49">
        <v>0.1380126</v>
      </c>
      <c r="F12" s="49">
        <v>0.1282356</v>
      </c>
      <c r="G12" s="49">
        <v>0.1081407</v>
      </c>
    </row>
    <row r="13" spans="1:7" ht="12.75">
      <c r="A13" t="s">
        <v>21</v>
      </c>
      <c r="B13" s="49">
        <v>-0.09556913</v>
      </c>
      <c r="C13" s="49">
        <v>-0.01212415</v>
      </c>
      <c r="D13" s="49">
        <v>0.1057861</v>
      </c>
      <c r="E13" s="49">
        <v>-0.03420042</v>
      </c>
      <c r="F13" s="49">
        <v>-0.1379706</v>
      </c>
      <c r="G13" s="49">
        <v>-0.01792667</v>
      </c>
    </row>
    <row r="14" spans="1:7" ht="12.75">
      <c r="A14" t="s">
        <v>22</v>
      </c>
      <c r="B14" s="49">
        <v>0.02434567</v>
      </c>
      <c r="C14" s="49">
        <v>0.1047994</v>
      </c>
      <c r="D14" s="49">
        <v>0.1073538</v>
      </c>
      <c r="E14" s="49">
        <v>0.03404442</v>
      </c>
      <c r="F14" s="49">
        <v>-0.1009632</v>
      </c>
      <c r="G14" s="49">
        <v>0.049321</v>
      </c>
    </row>
    <row r="15" spans="1:7" ht="12.75">
      <c r="A15" t="s">
        <v>23</v>
      </c>
      <c r="B15" s="49">
        <v>-0.4469822</v>
      </c>
      <c r="C15" s="49">
        <v>-0.1879644</v>
      </c>
      <c r="D15" s="49">
        <v>-0.1437373</v>
      </c>
      <c r="E15" s="49">
        <v>-0.1932712</v>
      </c>
      <c r="F15" s="49">
        <v>-0.5110078</v>
      </c>
      <c r="G15" s="49">
        <v>-0.2591682</v>
      </c>
    </row>
    <row r="16" spans="1:7" ht="12.75">
      <c r="A16" t="s">
        <v>24</v>
      </c>
      <c r="B16" s="49">
        <v>0.02166086</v>
      </c>
      <c r="C16" s="49">
        <v>0.001919142</v>
      </c>
      <c r="D16" s="49">
        <v>-0.02067189</v>
      </c>
      <c r="E16" s="49">
        <v>-0.03690725</v>
      </c>
      <c r="F16" s="49">
        <v>0.03540741</v>
      </c>
      <c r="G16" s="49">
        <v>-0.005538012</v>
      </c>
    </row>
    <row r="17" spans="1:7" ht="12.75">
      <c r="A17" t="s">
        <v>25</v>
      </c>
      <c r="B17" s="49">
        <v>-0.01892236</v>
      </c>
      <c r="C17" s="49">
        <v>-0.03024463</v>
      </c>
      <c r="D17" s="49">
        <v>-0.01690022</v>
      </c>
      <c r="E17" s="49">
        <v>-0.01180301</v>
      </c>
      <c r="F17" s="49">
        <v>-0.02828694</v>
      </c>
      <c r="G17" s="49">
        <v>-0.02069522</v>
      </c>
    </row>
    <row r="18" spans="1:7" ht="12.75">
      <c r="A18" t="s">
        <v>26</v>
      </c>
      <c r="B18" s="49">
        <v>-0.00563823</v>
      </c>
      <c r="C18" s="49">
        <v>0.04783278</v>
      </c>
      <c r="D18" s="49">
        <v>0.01492373</v>
      </c>
      <c r="E18" s="49">
        <v>0.03032498</v>
      </c>
      <c r="F18" s="49">
        <v>-0.03103717</v>
      </c>
      <c r="G18" s="49">
        <v>0.017445</v>
      </c>
    </row>
    <row r="19" spans="1:7" ht="12.75">
      <c r="A19" t="s">
        <v>27</v>
      </c>
      <c r="B19" s="49">
        <v>-0.2116126</v>
      </c>
      <c r="C19" s="49">
        <v>-0.1929237</v>
      </c>
      <c r="D19" s="49">
        <v>-0.2068151</v>
      </c>
      <c r="E19" s="49">
        <v>-0.1914792</v>
      </c>
      <c r="F19" s="49">
        <v>-0.1445646</v>
      </c>
      <c r="G19" s="49">
        <v>-0.1921858</v>
      </c>
    </row>
    <row r="20" spans="1:7" ht="12.75">
      <c r="A20" t="s">
        <v>28</v>
      </c>
      <c r="B20" s="49">
        <v>-0.0017075</v>
      </c>
      <c r="C20" s="49">
        <v>-0.002492073</v>
      </c>
      <c r="D20" s="49">
        <v>0.001985528</v>
      </c>
      <c r="E20" s="49">
        <v>0.0005072355</v>
      </c>
      <c r="F20" s="49">
        <v>0.003981987</v>
      </c>
      <c r="G20" s="49">
        <v>0.0002831214</v>
      </c>
    </row>
    <row r="21" spans="1:7" ht="12.75">
      <c r="A21" t="s">
        <v>29</v>
      </c>
      <c r="B21" s="49">
        <v>-1.665415</v>
      </c>
      <c r="C21" s="49">
        <v>57.43148</v>
      </c>
      <c r="D21" s="49">
        <v>-18.83195</v>
      </c>
      <c r="E21" s="49">
        <v>-31.35969</v>
      </c>
      <c r="F21" s="49">
        <v>-11.21972</v>
      </c>
      <c r="G21" s="49">
        <v>0.004994829</v>
      </c>
    </row>
    <row r="22" spans="1:7" ht="12.75">
      <c r="A22" t="s">
        <v>30</v>
      </c>
      <c r="B22" s="49">
        <v>48.48308</v>
      </c>
      <c r="C22" s="49">
        <v>45.41306</v>
      </c>
      <c r="D22" s="49">
        <v>22.99161</v>
      </c>
      <c r="E22" s="49">
        <v>-38.177</v>
      </c>
      <c r="F22" s="49">
        <v>-107.6455</v>
      </c>
      <c r="G22" s="49">
        <v>0</v>
      </c>
    </row>
    <row r="23" spans="1:7" ht="12.75">
      <c r="A23" t="s">
        <v>31</v>
      </c>
      <c r="B23" s="49">
        <v>-1.674601</v>
      </c>
      <c r="C23" s="49">
        <v>0.2082289</v>
      </c>
      <c r="D23" s="49">
        <v>-0.3987256</v>
      </c>
      <c r="E23" s="49">
        <v>0.4698168</v>
      </c>
      <c r="F23" s="49">
        <v>4.261298</v>
      </c>
      <c r="G23" s="49">
        <v>0.3921215</v>
      </c>
    </row>
    <row r="24" spans="1:7" ht="12.75">
      <c r="A24" t="s">
        <v>32</v>
      </c>
      <c r="B24" s="49">
        <v>2.115401</v>
      </c>
      <c r="C24" s="49">
        <v>-4.044086</v>
      </c>
      <c r="D24" s="49">
        <v>2.971703</v>
      </c>
      <c r="E24" s="49">
        <v>4.63693</v>
      </c>
      <c r="F24" s="49">
        <v>6.080683</v>
      </c>
      <c r="G24" s="49">
        <v>1.974354</v>
      </c>
    </row>
    <row r="25" spans="1:7" ht="12.75">
      <c r="A25" t="s">
        <v>33</v>
      </c>
      <c r="B25" s="49">
        <v>-0.07488388</v>
      </c>
      <c r="C25" s="49">
        <v>0.2875056</v>
      </c>
      <c r="D25" s="49">
        <v>-0.07479489</v>
      </c>
      <c r="E25" s="49">
        <v>0.4894679</v>
      </c>
      <c r="F25" s="49">
        <v>-1.111758</v>
      </c>
      <c r="G25" s="49">
        <v>0.01004728</v>
      </c>
    </row>
    <row r="26" spans="1:7" ht="12.75">
      <c r="A26" t="s">
        <v>34</v>
      </c>
      <c r="B26" s="49">
        <v>0.5690541</v>
      </c>
      <c r="C26" s="49">
        <v>0.5447624</v>
      </c>
      <c r="D26" s="49">
        <v>0.8284533</v>
      </c>
      <c r="E26" s="49">
        <v>0.1907706</v>
      </c>
      <c r="F26" s="49">
        <v>0.6984548</v>
      </c>
      <c r="G26" s="49">
        <v>0.5518566</v>
      </c>
    </row>
    <row r="27" spans="1:7" ht="12.75">
      <c r="A27" t="s">
        <v>35</v>
      </c>
      <c r="B27" s="49">
        <v>0.187969</v>
      </c>
      <c r="C27" s="49">
        <v>0.01809435</v>
      </c>
      <c r="D27" s="49">
        <v>0.1417275</v>
      </c>
      <c r="E27" s="49">
        <v>0.09689228</v>
      </c>
      <c r="F27" s="49">
        <v>0.6153713</v>
      </c>
      <c r="G27" s="49">
        <v>0.1709797</v>
      </c>
    </row>
    <row r="28" spans="1:7" ht="12.75">
      <c r="A28" t="s">
        <v>36</v>
      </c>
      <c r="B28" s="49">
        <v>0.5293213</v>
      </c>
      <c r="C28" s="49">
        <v>-0.3075568</v>
      </c>
      <c r="D28" s="49">
        <v>0.2982987</v>
      </c>
      <c r="E28" s="49">
        <v>0.4818164</v>
      </c>
      <c r="F28" s="49">
        <v>0.6849326</v>
      </c>
      <c r="G28" s="49">
        <v>0.2816642</v>
      </c>
    </row>
    <row r="29" spans="1:7" ht="12.75">
      <c r="A29" t="s">
        <v>37</v>
      </c>
      <c r="B29" s="49">
        <v>-0.01724365</v>
      </c>
      <c r="C29" s="49">
        <v>-0.1000629</v>
      </c>
      <c r="D29" s="49">
        <v>-0.04044957</v>
      </c>
      <c r="E29" s="49">
        <v>-0.04932426</v>
      </c>
      <c r="F29" s="49">
        <v>-0.07036706</v>
      </c>
      <c r="G29" s="49">
        <v>-0.05755008</v>
      </c>
    </row>
    <row r="30" spans="1:7" ht="12.75">
      <c r="A30" t="s">
        <v>38</v>
      </c>
      <c r="B30" s="49">
        <v>0.1274728</v>
      </c>
      <c r="C30" s="49">
        <v>0.1282915</v>
      </c>
      <c r="D30" s="49">
        <v>0.1496529</v>
      </c>
      <c r="E30" s="49">
        <v>0.001760225</v>
      </c>
      <c r="F30" s="49">
        <v>0.2837416</v>
      </c>
      <c r="G30" s="49">
        <v>0.1235618</v>
      </c>
    </row>
    <row r="31" spans="1:7" ht="12.75">
      <c r="A31" t="s">
        <v>39</v>
      </c>
      <c r="B31" s="49">
        <v>0.004368914</v>
      </c>
      <c r="C31" s="49">
        <v>-0.06975399</v>
      </c>
      <c r="D31" s="49">
        <v>-0.04641657</v>
      </c>
      <c r="E31" s="49">
        <v>-0.04590385</v>
      </c>
      <c r="F31" s="49">
        <v>0.01254982</v>
      </c>
      <c r="G31" s="49">
        <v>-0.03669457</v>
      </c>
    </row>
    <row r="32" spans="1:7" ht="12.75">
      <c r="A32" t="s">
        <v>40</v>
      </c>
      <c r="B32" s="49">
        <v>0.08652113</v>
      </c>
      <c r="C32" s="49">
        <v>0.02242503</v>
      </c>
      <c r="D32" s="49">
        <v>0.0465529</v>
      </c>
      <c r="E32" s="49">
        <v>0.04323676</v>
      </c>
      <c r="F32" s="49">
        <v>0.05016638</v>
      </c>
      <c r="G32" s="49">
        <v>0.04622245</v>
      </c>
    </row>
    <row r="33" spans="1:7" ht="12.75">
      <c r="A33" t="s">
        <v>41</v>
      </c>
      <c r="B33" s="49">
        <v>0.09705627</v>
      </c>
      <c r="C33" s="49">
        <v>0.05511245</v>
      </c>
      <c r="D33" s="49">
        <v>0.08095644</v>
      </c>
      <c r="E33" s="49">
        <v>0.0732216</v>
      </c>
      <c r="F33" s="49">
        <v>0.05809296</v>
      </c>
      <c r="G33" s="49">
        <v>0.07216493</v>
      </c>
    </row>
    <row r="34" spans="1:7" ht="12.75">
      <c r="A34" t="s">
        <v>42</v>
      </c>
      <c r="B34" s="49">
        <v>0.001368155</v>
      </c>
      <c r="C34" s="49">
        <v>0.004350574</v>
      </c>
      <c r="D34" s="49">
        <v>0.01240005</v>
      </c>
      <c r="E34" s="49">
        <v>0.008090441</v>
      </c>
      <c r="F34" s="49">
        <v>-0.02214805</v>
      </c>
      <c r="G34" s="49">
        <v>0.003220255</v>
      </c>
    </row>
    <row r="35" spans="1:7" ht="12.75">
      <c r="A35" t="s">
        <v>43</v>
      </c>
      <c r="B35" s="49">
        <v>-0.002692084</v>
      </c>
      <c r="C35" s="49">
        <v>0.002200435</v>
      </c>
      <c r="D35" s="49">
        <v>-0.002204494</v>
      </c>
      <c r="E35" s="49">
        <v>-0.003508395</v>
      </c>
      <c r="F35" s="49">
        <v>0.004068227</v>
      </c>
      <c r="G35" s="49">
        <v>-0.0006935549</v>
      </c>
    </row>
    <row r="36" spans="1:6" ht="12.75">
      <c r="A36" t="s">
        <v>44</v>
      </c>
      <c r="B36" s="49">
        <v>21.875</v>
      </c>
      <c r="C36" s="49">
        <v>21.8811</v>
      </c>
      <c r="D36" s="49">
        <v>21.89636</v>
      </c>
      <c r="E36" s="49">
        <v>21.89941</v>
      </c>
      <c r="F36" s="49">
        <v>21.91773</v>
      </c>
    </row>
    <row r="37" spans="1:6" ht="12.75">
      <c r="A37" t="s">
        <v>45</v>
      </c>
      <c r="B37" s="49">
        <v>-0.2670288</v>
      </c>
      <c r="C37" s="49">
        <v>-0.2029419</v>
      </c>
      <c r="D37" s="49">
        <v>-0.1861572</v>
      </c>
      <c r="E37" s="49">
        <v>-0.1744588</v>
      </c>
      <c r="F37" s="49">
        <v>-0.1617432</v>
      </c>
    </row>
    <row r="38" spans="1:7" ht="12.75">
      <c r="A38" t="s">
        <v>55</v>
      </c>
      <c r="B38" s="49">
        <v>-0.0001748054</v>
      </c>
      <c r="C38" s="49">
        <v>0.0001992257</v>
      </c>
      <c r="D38" s="49">
        <v>-9.368712E-05</v>
      </c>
      <c r="E38" s="49">
        <v>9.199882E-05</v>
      </c>
      <c r="F38" s="49">
        <v>-0.0001679233</v>
      </c>
      <c r="G38" s="49">
        <v>0.0001899094</v>
      </c>
    </row>
    <row r="39" spans="1:7" ht="12.75">
      <c r="A39" t="s">
        <v>56</v>
      </c>
      <c r="B39" s="49">
        <v>0</v>
      </c>
      <c r="C39" s="49">
        <v>-9.853826E-05</v>
      </c>
      <c r="D39" s="49">
        <v>3.222972E-05</v>
      </c>
      <c r="E39" s="49">
        <v>5.36627E-05</v>
      </c>
      <c r="F39" s="49">
        <v>1.726591E-05</v>
      </c>
      <c r="G39" s="49">
        <v>0.0008066177</v>
      </c>
    </row>
    <row r="40" spans="2:7" ht="12.75">
      <c r="B40" t="s">
        <v>46</v>
      </c>
      <c r="C40">
        <v>-0.003759</v>
      </c>
      <c r="D40" t="s">
        <v>47</v>
      </c>
      <c r="E40">
        <v>3.116475</v>
      </c>
      <c r="F40" t="s">
        <v>48</v>
      </c>
      <c r="G40">
        <v>55.097755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-0.00017480540445207428</v>
      </c>
      <c r="C50">
        <f>-0.017/(C7*C7+C22*C22)*(C21*C22+C6*C7)</f>
        <v>0.0001992256676053643</v>
      </c>
      <c r="D50">
        <f>-0.017/(D7*D7+D22*D22)*(D21*D22+D6*D7)</f>
        <v>-9.368712069215194E-05</v>
      </c>
      <c r="E50">
        <f>-0.017/(E7*E7+E22*E22)*(E21*E22+E6*E7)</f>
        <v>9.199881392215211E-05</v>
      </c>
      <c r="F50">
        <f>-0.017/(F7*F7+F22*F22)*(F21*F22+F6*F7)</f>
        <v>-0.00016792329570076</v>
      </c>
      <c r="G50">
        <f>(B50*B$4+C50*C$4+D50*D$4+E50*E$4+F50*F$4)/SUM(B$4:F$4)</f>
        <v>-1.7058473003728945E-07</v>
      </c>
    </row>
    <row r="51" spans="1:7" ht="12.75">
      <c r="A51" t="s">
        <v>59</v>
      </c>
      <c r="B51">
        <f>-0.017/(B7*B7+B22*B22)*(B21*B7-B6*B22)</f>
        <v>3.678715940848228E-06</v>
      </c>
      <c r="C51">
        <f>-0.017/(C7*C7+C22*C22)*(C21*C7-C6*C22)</f>
        <v>-9.853826071965025E-05</v>
      </c>
      <c r="D51">
        <f>-0.017/(D7*D7+D22*D22)*(D21*D7-D6*D22)</f>
        <v>3.2229716774097696E-05</v>
      </c>
      <c r="E51">
        <f>-0.017/(E7*E7+E22*E22)*(E21*E7-E6*E22)</f>
        <v>5.36626968719106E-05</v>
      </c>
      <c r="F51">
        <f>-0.017/(F7*F7+F22*F22)*(F21*F7-F6*F22)</f>
        <v>1.7265905287264384E-05</v>
      </c>
      <c r="G51">
        <f>(B51*B$4+C51*C$4+D51*D$4+E51*E$4+F51*F$4)/SUM(B$4:F$4)</f>
        <v>-2.0975402361685475E-07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10000.043873778483</v>
      </c>
      <c r="C62">
        <f>C7+(2/0.017)*(C8*C50-C23*C51)</f>
        <v>9999.991338207423</v>
      </c>
      <c r="D62">
        <f>D7+(2/0.017)*(D8*D50-D23*D51)</f>
        <v>10000.012170710224</v>
      </c>
      <c r="E62">
        <f>E7+(2/0.017)*(E8*E50-E23*E51)</f>
        <v>10000.000086411126</v>
      </c>
      <c r="F62">
        <f>F7+(2/0.017)*(F8*F50-F23*F51)</f>
        <v>10000.070013336895</v>
      </c>
    </row>
    <row r="63" spans="1:6" ht="12.75">
      <c r="A63" t="s">
        <v>67</v>
      </c>
      <c r="B63">
        <f>B8+(3/0.017)*(B9*B50-B24*B51)</f>
        <v>-2.1358384952629255</v>
      </c>
      <c r="C63">
        <f>C8+(3/0.017)*(C9*C50-C24*C51)</f>
        <v>-0.5726653019582554</v>
      </c>
      <c r="D63">
        <f>D8+(3/0.017)*(D9*D50-D24*D51)</f>
        <v>-0.9934698796532216</v>
      </c>
      <c r="E63">
        <f>E8+(3/0.017)*(E9*E50-E24*E51)</f>
        <v>0.2371777245137299</v>
      </c>
      <c r="F63">
        <f>F8+(3/0.017)*(F9*F50-F24*F51)</f>
        <v>-3.957434632285996</v>
      </c>
    </row>
    <row r="64" spans="1:6" ht="12.75">
      <c r="A64" t="s">
        <v>68</v>
      </c>
      <c r="B64">
        <f>B9+(4/0.017)*(B10*B50-B25*B51)</f>
        <v>1.133459750798987</v>
      </c>
      <c r="C64">
        <f>C9+(4/0.017)*(C10*C50-C25*C51)</f>
        <v>-0.8210640152682388</v>
      </c>
      <c r="D64">
        <f>D9+(4/0.017)*(D10*D50-D25*D51)</f>
        <v>0.5606919924232673</v>
      </c>
      <c r="E64">
        <f>E9+(4/0.017)*(E10*E50-E25*E51)</f>
        <v>-0.056971608733380585</v>
      </c>
      <c r="F64">
        <f>F9+(4/0.017)*(F10*F50-F25*F51)</f>
        <v>-1.42998393399205</v>
      </c>
    </row>
    <row r="65" spans="1:6" ht="12.75">
      <c r="A65" t="s">
        <v>69</v>
      </c>
      <c r="B65">
        <f>B10+(5/0.017)*(B11*B50-B26*B51)</f>
        <v>0.9634126214752552</v>
      </c>
      <c r="C65">
        <f>C10+(5/0.017)*(C11*C50-C26*C51)</f>
        <v>0.5078807668439456</v>
      </c>
      <c r="D65">
        <f>D10+(5/0.017)*(D11*D50-D26*D51)</f>
        <v>0.6428144799633991</v>
      </c>
      <c r="E65">
        <f>E10+(5/0.017)*(E11*E50-E26*E51)</f>
        <v>0.3454188968423247</v>
      </c>
      <c r="F65">
        <f>F10+(5/0.017)*(F11*F50-F26*F51)</f>
        <v>-1.205482277240717</v>
      </c>
    </row>
    <row r="66" spans="1:6" ht="12.75">
      <c r="A66" t="s">
        <v>70</v>
      </c>
      <c r="B66">
        <f>B11+(6/0.017)*(B12*B50-B27*B51)</f>
        <v>2.0732303586583534</v>
      </c>
      <c r="C66">
        <f>C11+(6/0.017)*(C12*C50-C27*C51)</f>
        <v>1.2346415507247985</v>
      </c>
      <c r="D66">
        <f>D11+(6/0.017)*(D12*D50-D27*D51)</f>
        <v>1.925959035755476</v>
      </c>
      <c r="E66">
        <f>E11+(6/0.017)*(E12*E50-E27*E51)</f>
        <v>0.9683974745136862</v>
      </c>
      <c r="F66">
        <f>F11+(6/0.017)*(F12*F50-F27*F51)</f>
        <v>12.384979875119837</v>
      </c>
    </row>
    <row r="67" spans="1:6" ht="12.75">
      <c r="A67" t="s">
        <v>71</v>
      </c>
      <c r="B67">
        <f>B12+(7/0.017)*(B13*B50-B28*B51)</f>
        <v>0.20702344376649978</v>
      </c>
      <c r="C67">
        <f>C12+(7/0.017)*(C13*C50-C28*C51)</f>
        <v>0.1695211189319534</v>
      </c>
      <c r="D67">
        <f>D12+(7/0.017)*(D13*D50-D28*D51)</f>
        <v>-0.071646105537255</v>
      </c>
      <c r="E67">
        <f>E12+(7/0.017)*(E13*E50-E28*E51)</f>
        <v>0.12607061420721868</v>
      </c>
      <c r="F67">
        <f>F12+(7/0.017)*(F13*F50-F28*F51)</f>
        <v>0.13290603971966827</v>
      </c>
    </row>
    <row r="68" spans="1:6" ht="12.75">
      <c r="A68" t="s">
        <v>72</v>
      </c>
      <c r="B68">
        <f>B13+(8/0.017)*(B14*B50-B29*B51)</f>
        <v>-0.09754198656511687</v>
      </c>
      <c r="C68">
        <f>C13+(8/0.017)*(C14*C50-C29*C51)</f>
        <v>-0.006938876446551848</v>
      </c>
      <c r="D68">
        <f>D13+(8/0.017)*(D14*D50-D29*D51)</f>
        <v>0.10166657518464606</v>
      </c>
      <c r="E68">
        <f>E13+(8/0.017)*(E14*E50-E29*E51)</f>
        <v>-0.03148092867130405</v>
      </c>
      <c r="F68">
        <f>F13+(8/0.017)*(F14*F50-F29*F51)</f>
        <v>-0.12942047092621262</v>
      </c>
    </row>
    <row r="69" spans="1:6" ht="12.75">
      <c r="A69" t="s">
        <v>73</v>
      </c>
      <c r="B69">
        <f>B14+(9/0.017)*(B15*B50-B30*B51)</f>
        <v>0.06546294719367299</v>
      </c>
      <c r="C69">
        <f>C14+(9/0.017)*(C15*C50-C30*C51)</f>
        <v>0.09166696434068586</v>
      </c>
      <c r="D69">
        <f>D14+(9/0.017)*(D15*D50-D30*D51)</f>
        <v>0.11192953933675148</v>
      </c>
      <c r="E69">
        <f>E14+(9/0.017)*(E15*E50-E30*E51)</f>
        <v>0.02458108963098755</v>
      </c>
      <c r="F69">
        <f>F14+(9/0.017)*(F15*F50-F30*F51)</f>
        <v>-0.05812793383422108</v>
      </c>
    </row>
    <row r="70" spans="1:6" ht="12.75">
      <c r="A70" t="s">
        <v>74</v>
      </c>
      <c r="B70">
        <f>B15+(10/0.017)*(B16*B50-B31*B51)</f>
        <v>-0.44921896905097397</v>
      </c>
      <c r="C70">
        <f>C15+(10/0.017)*(C16*C50-C31*C51)</f>
        <v>-0.19178269088628022</v>
      </c>
      <c r="D70">
        <f>D15+(10/0.017)*(D16*D50-D31*D51)</f>
        <v>-0.14171807484818238</v>
      </c>
      <c r="E70">
        <f>E15+(10/0.017)*(E16*E50-E31*E51)</f>
        <v>-0.1938194934337204</v>
      </c>
      <c r="F70">
        <f>F15+(10/0.017)*(F16*F50-F31*F51)</f>
        <v>-0.5146327488134825</v>
      </c>
    </row>
    <row r="71" spans="1:6" ht="12.75">
      <c r="A71" t="s">
        <v>75</v>
      </c>
      <c r="B71">
        <f>B16+(11/0.017)*(B17*B50-B32*B51)</f>
        <v>0.02359520620360012</v>
      </c>
      <c r="C71">
        <f>C16+(11/0.017)*(C17*C50-C32*C51)</f>
        <v>-0.0005498941561678681</v>
      </c>
      <c r="D71">
        <f>D16+(11/0.017)*(D17*D50-D32*D51)</f>
        <v>-0.02061821894956698</v>
      </c>
      <c r="E71">
        <f>E16+(11/0.017)*(E17*E50-E32*E51)</f>
        <v>-0.039111173807615494</v>
      </c>
      <c r="F71">
        <f>F16+(11/0.017)*(F17*F50-F32*F51)</f>
        <v>0.037920501204026597</v>
      </c>
    </row>
    <row r="72" spans="1:6" ht="12.75">
      <c r="A72" t="s">
        <v>76</v>
      </c>
      <c r="B72">
        <f>B17+(12/0.017)*(B18*B50-B33*B51)</f>
        <v>-0.0184786772038102</v>
      </c>
      <c r="C72">
        <f>C17+(12/0.017)*(C18*C50-C33*C51)</f>
        <v>-0.019684487061704094</v>
      </c>
      <c r="D72">
        <f>D17+(12/0.017)*(D18*D50-D33*D51)</f>
        <v>-0.01972894783006564</v>
      </c>
      <c r="E72">
        <f>E17+(12/0.017)*(E18*E50-E33*E51)</f>
        <v>-0.012607296823338802</v>
      </c>
      <c r="F72">
        <f>F17+(12/0.017)*(F18*F50-F33*F51)</f>
        <v>-0.025315996707947354</v>
      </c>
    </row>
    <row r="73" spans="1:6" ht="12.75">
      <c r="A73" t="s">
        <v>77</v>
      </c>
      <c r="B73">
        <f>B18+(13/0.017)*(B19*B50-B34*B51)</f>
        <v>0.022645176470300617</v>
      </c>
      <c r="C73">
        <f>C18+(13/0.017)*(C19*C50-C34*C51)</f>
        <v>0.018768867403178614</v>
      </c>
      <c r="D73">
        <f>D18+(13/0.017)*(D19*D50-D34*D51)</f>
        <v>0.029434988515133688</v>
      </c>
      <c r="E73">
        <f>E18+(13/0.017)*(E19*E50-E34*E51)</f>
        <v>0.01652202798481335</v>
      </c>
      <c r="F73">
        <f>F18+(13/0.017)*(F19*F50-F34*F51)</f>
        <v>-0.012180922194448482</v>
      </c>
    </row>
    <row r="74" spans="1:6" ht="12.75">
      <c r="A74" t="s">
        <v>78</v>
      </c>
      <c r="B74">
        <f>B19+(14/0.017)*(B20*B50-B35*B51)</f>
        <v>-0.21135863700200144</v>
      </c>
      <c r="C74">
        <f>C19+(14/0.017)*(C20*C50-C35*C51)</f>
        <v>-0.19315400648069855</v>
      </c>
      <c r="D74">
        <f>D19+(14/0.017)*(D20*D50-D35*D51)</f>
        <v>-0.20690977968104285</v>
      </c>
      <c r="E74">
        <f>E19+(14/0.017)*(E20*E50-E35*E51)</f>
        <v>-0.19128572411618847</v>
      </c>
      <c r="F74">
        <f>F19+(14/0.017)*(F20*F50-F35*F51)</f>
        <v>-0.14517311411974432</v>
      </c>
    </row>
    <row r="75" spans="1:6" ht="12.75">
      <c r="A75" t="s">
        <v>79</v>
      </c>
      <c r="B75" s="49">
        <f>B20</f>
        <v>-0.0017075</v>
      </c>
      <c r="C75" s="49">
        <f>C20</f>
        <v>-0.002492073</v>
      </c>
      <c r="D75" s="49">
        <f>D20</f>
        <v>0.001985528</v>
      </c>
      <c r="E75" s="49">
        <f>E20</f>
        <v>0.0005072355</v>
      </c>
      <c r="F75" s="49">
        <f>F20</f>
        <v>0.003981987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48.51661068623536</v>
      </c>
      <c r="C82">
        <f>C22+(2/0.017)*(C8*C51+C23*C50)</f>
        <v>45.423418662259444</v>
      </c>
      <c r="D82">
        <f>D22+(2/0.017)*(D8*D51+D23*D50)</f>
        <v>22.99233796159696</v>
      </c>
      <c r="E82">
        <f>E22+(2/0.017)*(E8*E51+E23*E50)</f>
        <v>-38.17013448152484</v>
      </c>
      <c r="F82">
        <f>F22+(2/0.017)*(F8*F51+F23*F50)</f>
        <v>-107.7377736336975</v>
      </c>
    </row>
    <row r="83" spans="1:6" ht="12.75">
      <c r="A83" t="s">
        <v>82</v>
      </c>
      <c r="B83">
        <f>B23+(3/0.017)*(B9*B51+B24*B50)</f>
        <v>-1.7390925289790162</v>
      </c>
      <c r="C83">
        <f>C23+(3/0.017)*(C9*C51+C24*C50)</f>
        <v>0.0807853468513246</v>
      </c>
      <c r="D83">
        <f>D23+(3/0.017)*(D9*D51+D24*D50)</f>
        <v>-0.44458283369177715</v>
      </c>
      <c r="E83">
        <f>E23+(3/0.017)*(E9*E51+E24*E50)</f>
        <v>0.5445506948618847</v>
      </c>
      <c r="F83">
        <f>F23+(3/0.017)*(F9*F51+F24*F50)</f>
        <v>4.076664135376584</v>
      </c>
    </row>
    <row r="84" spans="1:6" ht="12.75">
      <c r="A84" t="s">
        <v>83</v>
      </c>
      <c r="B84">
        <f>B24+(4/0.017)*(B10*B51+B25*B50)</f>
        <v>2.1194082952838333</v>
      </c>
      <c r="C84">
        <f>C24+(4/0.017)*(C10*C51+C25*C50)</f>
        <v>-4.040359093437458</v>
      </c>
      <c r="D84">
        <f>D24+(4/0.017)*(D10*D51+D25*D50)</f>
        <v>2.978688445433817</v>
      </c>
      <c r="E84">
        <f>E24+(4/0.017)*(E10*E51+E25*E50)</f>
        <v>4.651594906234274</v>
      </c>
      <c r="F84">
        <f>F24+(4/0.017)*(F10*F51+F25*F50)</f>
        <v>6.122214418131738</v>
      </c>
    </row>
    <row r="85" spans="1:6" ht="12.75">
      <c r="A85" t="s">
        <v>84</v>
      </c>
      <c r="B85">
        <f>B25+(5/0.017)*(B11*B51+B26*B50)</f>
        <v>-0.10188399809665946</v>
      </c>
      <c r="C85">
        <f>C25+(5/0.017)*(C11*C51+C26*C50)</f>
        <v>0.2840353495411186</v>
      </c>
      <c r="D85">
        <f>D25+(5/0.017)*(D11*D51+D26*D50)</f>
        <v>-0.07937080647274213</v>
      </c>
      <c r="E85">
        <f>E25+(5/0.017)*(E11*E51+E26*E50)</f>
        <v>0.5098724553519914</v>
      </c>
      <c r="F85">
        <f>F25+(5/0.017)*(F11*F51+F26*F50)</f>
        <v>-1.0833029918306887</v>
      </c>
    </row>
    <row r="86" spans="1:6" ht="12.75">
      <c r="A86" t="s">
        <v>85</v>
      </c>
      <c r="B86">
        <f>B26+(6/0.017)*(B12*B51+B27*B50)</f>
        <v>0.5577180625720985</v>
      </c>
      <c r="C86">
        <f>C26+(6/0.017)*(C12*C51+C27*C50)</f>
        <v>0.5396704751175485</v>
      </c>
      <c r="D86">
        <f>D26+(6/0.017)*(D12*D51+D27*D50)</f>
        <v>0.8230433967295049</v>
      </c>
      <c r="E86">
        <f>E26+(6/0.017)*(E12*E51+E27*E50)</f>
        <v>0.19653063640818258</v>
      </c>
      <c r="F86">
        <f>F26+(6/0.017)*(F12*F51+F27*F50)</f>
        <v>0.6627650095111981</v>
      </c>
    </row>
    <row r="87" spans="1:6" ht="12.75">
      <c r="A87" t="s">
        <v>86</v>
      </c>
      <c r="B87">
        <f>B27+(7/0.017)*(B13*B51+B28*B50)</f>
        <v>0.14972437827676044</v>
      </c>
      <c r="C87">
        <f>C27+(7/0.017)*(C13*C51+C28*C50)</f>
        <v>-0.006643862533532795</v>
      </c>
      <c r="D87">
        <f>D27+(7/0.017)*(D13*D51+D28*D50)</f>
        <v>0.1316239098898218</v>
      </c>
      <c r="E87">
        <f>E27+(7/0.017)*(E13*E51+E28*E50)</f>
        <v>0.11438867728813083</v>
      </c>
      <c r="F87">
        <f>F27+(7/0.017)*(F13*F51+F28*F50)</f>
        <v>0.5670308124789163</v>
      </c>
    </row>
    <row r="88" spans="1:6" ht="12.75">
      <c r="A88" t="s">
        <v>87</v>
      </c>
      <c r="B88">
        <f>B28+(8/0.017)*(B14*B51+B29*B50)</f>
        <v>0.5307819324784939</v>
      </c>
      <c r="C88">
        <f>C28+(8/0.017)*(C14*C51+C29*C50)</f>
        <v>-0.32179766995552556</v>
      </c>
      <c r="D88">
        <f>D28+(8/0.017)*(D14*D51+D29*D50)</f>
        <v>0.301710270030663</v>
      </c>
      <c r="E88">
        <f>E28+(8/0.017)*(E14*E51+E29*E50)</f>
        <v>0.4805407021049657</v>
      </c>
      <c r="F88">
        <f>F28+(8/0.017)*(F14*F51+F29*F50)</f>
        <v>0.6896728576824819</v>
      </c>
    </row>
    <row r="89" spans="1:6" ht="12.75">
      <c r="A89" t="s">
        <v>88</v>
      </c>
      <c r="B89">
        <f>B29+(9/0.017)*(B15*B51+B30*B50)</f>
        <v>-0.029911020243852005</v>
      </c>
      <c r="C89">
        <f>C29+(9/0.017)*(C15*C51+C30*C50)</f>
        <v>-0.07672608805298495</v>
      </c>
      <c r="D89">
        <f>D29+(9/0.017)*(D15*D51+D30*D50)</f>
        <v>-0.050324773291643324</v>
      </c>
      <c r="E89">
        <f>E29+(9/0.017)*(E15*E51+E30*E50)</f>
        <v>-0.05472929746275933</v>
      </c>
      <c r="F89">
        <f>F29+(9/0.017)*(F15*F51+F30*F50)</f>
        <v>-0.10026285599278476</v>
      </c>
    </row>
    <row r="90" spans="1:6" ht="12.75">
      <c r="A90" t="s">
        <v>89</v>
      </c>
      <c r="B90">
        <f>B30+(10/0.017)*(B16*B51+B31*B50)</f>
        <v>0.1270704319836401</v>
      </c>
      <c r="C90">
        <f>C30+(10/0.017)*(C16*C51+C31*C50)</f>
        <v>0.12000567991726946</v>
      </c>
      <c r="D90">
        <f>D30+(10/0.017)*(D16*D51+D31*D50)</f>
        <v>0.15181900919754143</v>
      </c>
      <c r="E90">
        <f>E30+(10/0.017)*(E16*E51+E31*E50)</f>
        <v>-0.0018889763668154152</v>
      </c>
      <c r="F90">
        <f>F30+(10/0.017)*(F16*F51+F31*F50)</f>
        <v>0.2828615610898094</v>
      </c>
    </row>
    <row r="91" spans="1:6" ht="12.75">
      <c r="A91" t="s">
        <v>90</v>
      </c>
      <c r="B91">
        <f>B31+(11/0.017)*(B17*B51+B32*B50)</f>
        <v>-0.005462479071610625</v>
      </c>
      <c r="C91">
        <f>C31+(11/0.017)*(C17*C51+C32*C50)</f>
        <v>-0.06493476394703374</v>
      </c>
      <c r="D91">
        <f>D31+(11/0.017)*(D17*D51+D32*D50)</f>
        <v>-0.04959110300669328</v>
      </c>
      <c r="E91">
        <f>E31+(11/0.017)*(E17*E51+E32*E50)</f>
        <v>-0.043739859282921366</v>
      </c>
      <c r="F91">
        <f>F31+(11/0.017)*(F17*F51+F32*F50)</f>
        <v>0.006782905977134385</v>
      </c>
    </row>
    <row r="92" spans="1:6" ht="12.75">
      <c r="A92" t="s">
        <v>91</v>
      </c>
      <c r="B92">
        <f>B32+(12/0.017)*(B18*B51+B33*B50)</f>
        <v>0.07453051683867842</v>
      </c>
      <c r="C92">
        <f>C32+(12/0.017)*(C18*C51+C33*C50)</f>
        <v>0.026848410492728177</v>
      </c>
      <c r="D92">
        <f>D32+(12/0.017)*(D18*D51+D33*D50)</f>
        <v>0.04153860246543022</v>
      </c>
      <c r="E92">
        <f>E32+(12/0.017)*(E18*E51+E33*E50)</f>
        <v>0.04914049216202518</v>
      </c>
      <c r="F92">
        <f>F32+(12/0.017)*(F18*F51+F33*F50)</f>
        <v>0.04290211213801142</v>
      </c>
    </row>
    <row r="93" spans="1:6" ht="12.75">
      <c r="A93" t="s">
        <v>92</v>
      </c>
      <c r="B93">
        <f>B33+(13/0.017)*(B19*B51+B34*B50)</f>
        <v>0.0962780872982693</v>
      </c>
      <c r="C93">
        <f>C33+(13/0.017)*(C19*C51+C34*C50)</f>
        <v>0.07031259436292998</v>
      </c>
      <c r="D93">
        <f>D33+(13/0.017)*(D19*D51+D34*D50)</f>
        <v>0.07497084458699468</v>
      </c>
      <c r="E93">
        <f>E33+(13/0.017)*(E19*E51+E34*E50)</f>
        <v>0.06593320407176503</v>
      </c>
      <c r="F93">
        <f>F33+(13/0.017)*(F19*F51+F34*F50)</f>
        <v>0.05902829842071185</v>
      </c>
    </row>
    <row r="94" spans="1:6" ht="12.75">
      <c r="A94" t="s">
        <v>93</v>
      </c>
      <c r="B94">
        <f>B34+(14/0.017)*(B20*B51+B35*B50)</f>
        <v>0.0017505274676223198</v>
      </c>
      <c r="C94">
        <f>C34+(14/0.017)*(C20*C51+C35*C50)</f>
        <v>0.004913825023097091</v>
      </c>
      <c r="D94">
        <f>D34+(14/0.017)*(D20*D51+D35*D50)</f>
        <v>0.012622835871024841</v>
      </c>
      <c r="E94">
        <f>E34+(14/0.017)*(E20*E51+E35*E50)</f>
        <v>0.007847048073266041</v>
      </c>
      <c r="F94">
        <f>F34+(14/0.017)*(F20*F51+F35*F50)</f>
        <v>-0.02265402439126022</v>
      </c>
    </row>
    <row r="95" spans="1:6" ht="12.75">
      <c r="A95" t="s">
        <v>94</v>
      </c>
      <c r="B95" s="49">
        <f>B35</f>
        <v>-0.002692084</v>
      </c>
      <c r="C95" s="49">
        <f>C35</f>
        <v>0.002200435</v>
      </c>
      <c r="D95" s="49">
        <f>D35</f>
        <v>-0.002204494</v>
      </c>
      <c r="E95" s="49">
        <f>E35</f>
        <v>-0.003508395</v>
      </c>
      <c r="F95" s="49">
        <f>F35</f>
        <v>0.004068227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-2.1358291245735366</v>
      </c>
      <c r="C103">
        <f>C63*10000/C62</f>
        <v>-0.5726657979894911</v>
      </c>
      <c r="D103">
        <f>D63*10000/D62</f>
        <v>-0.9934686705312911</v>
      </c>
      <c r="E103">
        <f>E63*10000/E62</f>
        <v>0.23717772246425048</v>
      </c>
      <c r="F103">
        <f>F63*10000/F62</f>
        <v>-3.9574069251595683</v>
      </c>
      <c r="G103">
        <f>AVERAGE(C103:E103)</f>
        <v>-0.4429855820188439</v>
      </c>
      <c r="H103">
        <f>STDEV(C103:E103)</f>
        <v>0.6254880933789864</v>
      </c>
      <c r="I103">
        <f>(B103*B4+C103*C4+D103*D4+E103*E4+F103*F4)/SUM(B4:F4)</f>
        <v>-1.1564735218101427</v>
      </c>
      <c r="K103">
        <f>(LN(H103)+LN(H123))/2-LN(K114*K115^3)</f>
        <v>-4.464875869710828</v>
      </c>
    </row>
    <row r="104" spans="1:11" ht="12.75">
      <c r="A104" t="s">
        <v>68</v>
      </c>
      <c r="B104">
        <f>B64*10000/B62</f>
        <v>1.1334547779046023</v>
      </c>
      <c r="C104">
        <f>C64*10000/C62</f>
        <v>-0.8210647264574742</v>
      </c>
      <c r="D104">
        <f>D64*10000/D62</f>
        <v>0.5606913100221214</v>
      </c>
      <c r="E104">
        <f>E64*10000/E62</f>
        <v>-0.0569716082410825</v>
      </c>
      <c r="F104">
        <f>F64*10000/F62</f>
        <v>-1.4299739222674528</v>
      </c>
      <c r="G104">
        <f>AVERAGE(C104:E104)</f>
        <v>-0.10578167489214511</v>
      </c>
      <c r="H104">
        <f>STDEV(C104:E104)</f>
        <v>0.6921699596499484</v>
      </c>
      <c r="I104">
        <f>(B104*B4+C104*C4+D104*D4+E104*E4+F104*F4)/SUM(B4:F4)</f>
        <v>-0.1025818757407035</v>
      </c>
      <c r="K104">
        <f>(LN(H104)+LN(H124))/2-LN(K114*K115^4)</f>
        <v>-2.7068834164580524</v>
      </c>
    </row>
    <row r="105" spans="1:11" ht="12.75">
      <c r="A105" t="s">
        <v>69</v>
      </c>
      <c r="B105">
        <f>B65*10000/B62</f>
        <v>0.9634083946386057</v>
      </c>
      <c r="C105">
        <f>C65*10000/C62</f>
        <v>0.5078812067601123</v>
      </c>
      <c r="D105">
        <f>D65*10000/D62</f>
        <v>0.642813697613475</v>
      </c>
      <c r="E105">
        <f>E65*10000/E62</f>
        <v>0.3454188938575211</v>
      </c>
      <c r="F105">
        <f>F65*10000/F62</f>
        <v>-1.2054738373161278</v>
      </c>
      <c r="G105">
        <f>AVERAGE(C105:E105)</f>
        <v>0.49870459941036943</v>
      </c>
      <c r="H105">
        <f>STDEV(C105:E105)</f>
        <v>0.14890961996156984</v>
      </c>
      <c r="I105">
        <f>(B105*B4+C105*C4+D105*D4+E105*E4+F105*F4)/SUM(B4:F4)</f>
        <v>0.33903836368951973</v>
      </c>
      <c r="K105">
        <f>(LN(H105)+LN(H125))/2-LN(K114*K115^5)</f>
        <v>-4.25466293035851</v>
      </c>
    </row>
    <row r="106" spans="1:11" ht="12.75">
      <c r="A106" t="s">
        <v>70</v>
      </c>
      <c r="B106">
        <f>B66*10000/B62</f>
        <v>2.073221262653311</v>
      </c>
      <c r="C106">
        <f>C66*10000/C62</f>
        <v>1.234642620146627</v>
      </c>
      <c r="D106">
        <f>D66*10000/D62</f>
        <v>1.925956691729396</v>
      </c>
      <c r="E106">
        <f>E66*10000/E62</f>
        <v>0.9683974661456547</v>
      </c>
      <c r="F106">
        <f>F66*10000/F62</f>
        <v>12.384893164350085</v>
      </c>
      <c r="G106">
        <f>AVERAGE(C106:E106)</f>
        <v>1.3763322593405594</v>
      </c>
      <c r="H106">
        <f>STDEV(C106:E106)</f>
        <v>0.4942538649482806</v>
      </c>
      <c r="I106">
        <f>(B106*B4+C106*C4+D106*D4+E106*E4+F106*F4)/SUM(B4:F4)</f>
        <v>2.943773812715601</v>
      </c>
      <c r="K106">
        <f>(LN(H106)+LN(H126))/2-LN(K114*K115^6)</f>
        <v>-3.036575115111965</v>
      </c>
    </row>
    <row r="107" spans="1:11" ht="12.75">
      <c r="A107" t="s">
        <v>71</v>
      </c>
      <c r="B107">
        <f>B67*10000/B62</f>
        <v>0.20702253548041355</v>
      </c>
      <c r="C107">
        <f>C67*10000/C62</f>
        <v>0.16952126576775756</v>
      </c>
      <c r="D107">
        <f>D67*10000/D62</f>
        <v>-0.07164601833896221</v>
      </c>
      <c r="E107">
        <f>E67*10000/E62</f>
        <v>0.12607061311782833</v>
      </c>
      <c r="F107">
        <f>F67*10000/F62</f>
        <v>0.13290510920664966</v>
      </c>
      <c r="G107">
        <f>AVERAGE(C107:E107)</f>
        <v>0.0746486201822079</v>
      </c>
      <c r="H107">
        <f>STDEV(C107:E107)</f>
        <v>0.12854408095651884</v>
      </c>
      <c r="I107">
        <f>(B107*B4+C107*C4+D107*D4+E107*E4+F107*F4)/SUM(B4:F4)</f>
        <v>0.10159307658311693</v>
      </c>
      <c r="K107">
        <f>(LN(H107)+LN(H127))/2-LN(K114*K115^7)</f>
        <v>-3.8318601994197294</v>
      </c>
    </row>
    <row r="108" spans="1:9" ht="12.75">
      <c r="A108" t="s">
        <v>72</v>
      </c>
      <c r="B108">
        <f>B68*10000/B62</f>
        <v>-0.09754155861344332</v>
      </c>
      <c r="C108">
        <f>C68*10000/C62</f>
        <v>-0.006938882456867903</v>
      </c>
      <c r="D108">
        <f>D68*10000/D62</f>
        <v>0.10166645144935404</v>
      </c>
      <c r="E108">
        <f>E68*10000/E62</f>
        <v>-0.03148092839927381</v>
      </c>
      <c r="F108">
        <f>F68*10000/F62</f>
        <v>-0.1294195648166534</v>
      </c>
      <c r="G108">
        <f>AVERAGE(C108:E108)</f>
        <v>0.021082213531070777</v>
      </c>
      <c r="H108">
        <f>STDEV(C108:E108)</f>
        <v>0.07085860960682655</v>
      </c>
      <c r="I108">
        <f>(B108*B4+C108*C4+D108*D4+E108*E4+F108*F4)/SUM(B4:F4)</f>
        <v>-0.016157475425323656</v>
      </c>
    </row>
    <row r="109" spans="1:9" ht="12.75">
      <c r="A109" t="s">
        <v>73</v>
      </c>
      <c r="B109">
        <f>B69*10000/B62</f>
        <v>0.06546265998424868</v>
      </c>
      <c r="C109">
        <f>C69*10000/C62</f>
        <v>0.09166704374077776</v>
      </c>
      <c r="D109">
        <f>D69*10000/D62</f>
        <v>0.1119294031107184</v>
      </c>
      <c r="E109">
        <f>E69*10000/E62</f>
        <v>0.024581089418579588</v>
      </c>
      <c r="F109">
        <f>F69*10000/F62</f>
        <v>-0.05812752686400896</v>
      </c>
      <c r="G109">
        <f>AVERAGE(C109:E109)</f>
        <v>0.07605917875669192</v>
      </c>
      <c r="H109">
        <f>STDEV(C109:E109)</f>
        <v>0.04571800589741598</v>
      </c>
      <c r="I109">
        <f>(B109*B4+C109*C4+D109*D4+E109*E4+F109*F4)/SUM(B4:F4)</f>
        <v>0.05664853652794464</v>
      </c>
    </row>
    <row r="110" spans="1:11" ht="12.75">
      <c r="A110" t="s">
        <v>74</v>
      </c>
      <c r="B110">
        <f>B70*10000/B62</f>
        <v>-0.4492169981662672</v>
      </c>
      <c r="C110">
        <f>C70*10000/C62</f>
        <v>-0.19178285700461295</v>
      </c>
      <c r="D110">
        <f>D70*10000/D62</f>
        <v>-0.14171790236743007</v>
      </c>
      <c r="E110">
        <f>E70*10000/E62</f>
        <v>-0.19381949175890437</v>
      </c>
      <c r="F110">
        <f>F70*10000/F62</f>
        <v>-0.5146291457231069</v>
      </c>
      <c r="G110">
        <f>AVERAGE(C110:E110)</f>
        <v>-0.17577341704364913</v>
      </c>
      <c r="H110">
        <f>STDEV(C110:E110)</f>
        <v>0.02951051558643502</v>
      </c>
      <c r="I110">
        <f>(B110*B4+C110*C4+D110*D4+E110*E4+F110*F4)/SUM(B4:F4)</f>
        <v>-0.26054073486745905</v>
      </c>
      <c r="K110">
        <f>EXP(AVERAGE(K103:K107))</f>
        <v>0.02575899207043963</v>
      </c>
    </row>
    <row r="111" spans="1:9" ht="12.75">
      <c r="A111" t="s">
        <v>75</v>
      </c>
      <c r="B111">
        <f>B71*10000/B62</f>
        <v>0.02359510268296928</v>
      </c>
      <c r="C111">
        <f>C71*10000/C62</f>
        <v>-0.0005498946324751928</v>
      </c>
      <c r="D111">
        <f>D71*10000/D62</f>
        <v>-0.020618193855760702</v>
      </c>
      <c r="E111">
        <f>E71*10000/E62</f>
        <v>-0.03911117346965144</v>
      </c>
      <c r="F111">
        <f>F71*10000/F62</f>
        <v>0.037920235711802794</v>
      </c>
      <c r="G111">
        <f>AVERAGE(C111:E111)</f>
        <v>-0.02009308731929578</v>
      </c>
      <c r="H111">
        <f>STDEV(C111:E111)</f>
        <v>0.019286001634491082</v>
      </c>
      <c r="I111">
        <f>(B111*B4+C111*C4+D111*D4+E111*E4+F111*F4)/SUM(B4:F4)</f>
        <v>-0.006033697523312922</v>
      </c>
    </row>
    <row r="112" spans="1:9" ht="12.75">
      <c r="A112" t="s">
        <v>76</v>
      </c>
      <c r="B112">
        <f>B72*10000/B62</f>
        <v>-0.01847859613122687</v>
      </c>
      <c r="C112">
        <f>C72*10000/C62</f>
        <v>-0.01968450411201325</v>
      </c>
      <c r="D112">
        <f>D72*10000/D62</f>
        <v>-0.019728923818564156</v>
      </c>
      <c r="E112">
        <f>E72*10000/E62</f>
        <v>-0.012607296714397732</v>
      </c>
      <c r="F112">
        <f>F72*10000/F62</f>
        <v>-0.025315819463447665</v>
      </c>
      <c r="G112">
        <f>AVERAGE(C112:E112)</f>
        <v>-0.017340241548325048</v>
      </c>
      <c r="H112">
        <f>STDEV(C112:E112)</f>
        <v>0.004098910633123393</v>
      </c>
      <c r="I112">
        <f>(B112*B4+C112*C4+D112*D4+E112*E4+F112*F4)/SUM(B4:F4)</f>
        <v>-0.018567639603443462</v>
      </c>
    </row>
    <row r="113" spans="1:9" ht="12.75">
      <c r="A113" t="s">
        <v>77</v>
      </c>
      <c r="B113">
        <f>B73*10000/B62</f>
        <v>0.022645077117790898</v>
      </c>
      <c r="C113">
        <f>C73*10000/C62</f>
        <v>0.01876888366039633</v>
      </c>
      <c r="D113">
        <f>D73*10000/D62</f>
        <v>0.029434952690705722</v>
      </c>
      <c r="E113">
        <f>E73*10000/E62</f>
        <v>0.016522027842044647</v>
      </c>
      <c r="F113">
        <f>F73*10000/F62</f>
        <v>-0.012180836912344641</v>
      </c>
      <c r="G113">
        <f>AVERAGE(C113:E113)</f>
        <v>0.021575288064382234</v>
      </c>
      <c r="H113">
        <f>STDEV(C113:E113)</f>
        <v>0.0068987561412058715</v>
      </c>
      <c r="I113">
        <f>(B113*B4+C113*C4+D113*D4+E113*E4+F113*F4)/SUM(B4:F4)</f>
        <v>0.017233686882737666</v>
      </c>
    </row>
    <row r="114" spans="1:11" ht="12.75">
      <c r="A114" t="s">
        <v>78</v>
      </c>
      <c r="B114">
        <f>B74*10000/B62</f>
        <v>-0.21135770969586787</v>
      </c>
      <c r="C114">
        <f>C74*10000/C62</f>
        <v>-0.19315417378683744</v>
      </c>
      <c r="D114">
        <f>D74*10000/D62</f>
        <v>-0.20690952785745223</v>
      </c>
      <c r="E114">
        <f>E74*10000/E62</f>
        <v>-0.191285722463267</v>
      </c>
      <c r="F114">
        <f>F74*10000/F62</f>
        <v>-0.14517209772144574</v>
      </c>
      <c r="G114">
        <f>AVERAGE(C114:E114)</f>
        <v>-0.1971164747025189</v>
      </c>
      <c r="H114">
        <f>STDEV(C114:E114)</f>
        <v>0.008532332339908227</v>
      </c>
      <c r="I114">
        <f>(B114*B4+C114*C4+D114*D4+E114*E4+F114*F4)/SUM(B4:F4)</f>
        <v>-0.192260880510183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-0.0017074925085851917</v>
      </c>
      <c r="C115">
        <f>C75*10000/C62</f>
        <v>-0.002492075158583811</v>
      </c>
      <c r="D115">
        <f>D75*10000/D62</f>
        <v>0.0019855255834743475</v>
      </c>
      <c r="E115">
        <f>E75*10000/E62</f>
        <v>0.0005072354956169211</v>
      </c>
      <c r="F115">
        <f>F75*10000/F62</f>
        <v>0.003981959120975456</v>
      </c>
      <c r="G115">
        <f>AVERAGE(C115:E115)</f>
        <v>2.2864016915258157E-07</v>
      </c>
      <c r="H115">
        <f>STDEV(C115:E115)</f>
        <v>0.0022814510875587973</v>
      </c>
      <c r="I115">
        <f>(B115*B4+C115*C4+D115*D4+E115*E4+F115*F4)/SUM(B4:F4)</f>
        <v>0.0002831437886634609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48.51639782646626</v>
      </c>
      <c r="C122">
        <f>C82*10000/C62</f>
        <v>45.42345800711658</v>
      </c>
      <c r="D122">
        <f>D82*10000/D62</f>
        <v>22.992309978322748</v>
      </c>
      <c r="E122">
        <f>E82*10000/E62</f>
        <v>-38.17013415169241</v>
      </c>
      <c r="F122">
        <f>F82*10000/F62</f>
        <v>-107.73701933087443</v>
      </c>
      <c r="G122">
        <f>AVERAGE(C122:E122)</f>
        <v>10.081877944582308</v>
      </c>
      <c r="H122">
        <f>STDEV(C122:E122)</f>
        <v>43.266402715926084</v>
      </c>
      <c r="I122">
        <f>(B122*B4+C122*C4+D122*D4+E122*E4+F122*F4)/SUM(B4:F4)</f>
        <v>-0.04264978667106622</v>
      </c>
    </row>
    <row r="123" spans="1:9" ht="12.75">
      <c r="A123" t="s">
        <v>82</v>
      </c>
      <c r="B123">
        <f>B83*10000/B62</f>
        <v>-1.7390848989564542</v>
      </c>
      <c r="C123">
        <f>C83*10000/C62</f>
        <v>0.080785416825977</v>
      </c>
      <c r="D123">
        <f>D83*10000/D62</f>
        <v>-0.44458229260355175</v>
      </c>
      <c r="E123">
        <f>E83*10000/E62</f>
        <v>0.5445506901563608</v>
      </c>
      <c r="F123">
        <f>F83*10000/F62</f>
        <v>4.076635593490463</v>
      </c>
      <c r="G123">
        <f>AVERAGE(C123:E123)</f>
        <v>0.06025127145959536</v>
      </c>
      <c r="H123">
        <f>STDEV(C123:E123)</f>
        <v>0.49488610077504314</v>
      </c>
      <c r="I123">
        <f>(B123*B4+C123*C4+D123*D4+E123*E4+F123*F4)/SUM(B4:F4)</f>
        <v>0.33450544405748917</v>
      </c>
    </row>
    <row r="124" spans="1:9" ht="12.75">
      <c r="A124" t="s">
        <v>83</v>
      </c>
      <c r="B124">
        <f>B84*10000/B62</f>
        <v>2.1193989966796236</v>
      </c>
      <c r="C124">
        <f>C84*10000/C62</f>
        <v>-4.04036259311573</v>
      </c>
      <c r="D124">
        <f>D84*10000/D62</f>
        <v>2.9786848201628375</v>
      </c>
      <c r="E124">
        <f>E84*10000/E62</f>
        <v>4.651594866039319</v>
      </c>
      <c r="F124">
        <f>F84*10000/F62</f>
        <v>6.122171554765779</v>
      </c>
      <c r="G124">
        <f>AVERAGE(C124:E124)</f>
        <v>1.1966390310288089</v>
      </c>
      <c r="H124">
        <f>STDEV(C124:E124)</f>
        <v>4.611864754507445</v>
      </c>
      <c r="I124">
        <f>(B124*B4+C124*C4+D124*D4+E124*E4+F124*F4)/SUM(B4:F4)</f>
        <v>1.986497035389971</v>
      </c>
    </row>
    <row r="125" spans="1:9" ht="12.75">
      <c r="A125" t="s">
        <v>84</v>
      </c>
      <c r="B125">
        <f>B85*10000/B62</f>
        <v>-0.10188355109502428</v>
      </c>
      <c r="C125">
        <f>C85*10000/C62</f>
        <v>0.2840355955668599</v>
      </c>
      <c r="D125">
        <f>D85*10000/D62</f>
        <v>-0.07937070987295111</v>
      </c>
      <c r="E125">
        <f>E85*10000/E62</f>
        <v>0.5098724509461262</v>
      </c>
      <c r="F125">
        <f>F85*10000/F62</f>
        <v>-1.0832954073180578</v>
      </c>
      <c r="G125">
        <f>AVERAGE(C125:E125)</f>
        <v>0.238179112213345</v>
      </c>
      <c r="H125">
        <f>STDEV(C125:E125)</f>
        <v>0.2972860380881982</v>
      </c>
      <c r="I125">
        <f>(B125*B4+C125*C4+D125*D4+E125*E4+F125*F4)/SUM(B4:F4)</f>
        <v>0.012862869422729392</v>
      </c>
    </row>
    <row r="126" spans="1:9" ht="12.75">
      <c r="A126" t="s">
        <v>85</v>
      </c>
      <c r="B126">
        <f>B86*10000/B62</f>
        <v>0.5577156156629608</v>
      </c>
      <c r="C126">
        <f>C86*10000/C62</f>
        <v>0.539670942569325</v>
      </c>
      <c r="D126">
        <f>D86*10000/D62</f>
        <v>0.8230423950284556</v>
      </c>
      <c r="E126">
        <f>E86*10000/E62</f>
        <v>0.19653063470993926</v>
      </c>
      <c r="F126">
        <f>F86*10000/F62</f>
        <v>0.6627603693046964</v>
      </c>
      <c r="G126">
        <f>AVERAGE(C126:E126)</f>
        <v>0.51974799076924</v>
      </c>
      <c r="H126">
        <f>STDEV(C126:E126)</f>
        <v>0.3137306798205634</v>
      </c>
      <c r="I126">
        <f>(B126*B4+C126*C4+D126*D4+E126*E4+F126*F4)/SUM(B4:F4)</f>
        <v>0.5443010225508088</v>
      </c>
    </row>
    <row r="127" spans="1:9" ht="12.75">
      <c r="A127" t="s">
        <v>86</v>
      </c>
      <c r="B127">
        <f>B87*10000/B62</f>
        <v>0.1497237213822219</v>
      </c>
      <c r="C127">
        <f>C87*10000/C62</f>
        <v>-0.0066438682883136965</v>
      </c>
      <c r="D127">
        <f>D87*10000/D62</f>
        <v>0.13162374969437018</v>
      </c>
      <c r="E127">
        <f>E87*10000/E62</f>
        <v>0.11438867629968541</v>
      </c>
      <c r="F127">
        <f>F87*10000/F62</f>
        <v>0.5670268425347808</v>
      </c>
      <c r="G127">
        <f>AVERAGE(C127:E127)</f>
        <v>0.0797895192352473</v>
      </c>
      <c r="H127">
        <f>STDEV(C127:E127)</f>
        <v>0.0753479249736089</v>
      </c>
      <c r="I127">
        <f>(B127*B4+C127*C4+D127*D4+E127*E4+F127*F4)/SUM(B4:F4)</f>
        <v>0.15482932869927749</v>
      </c>
    </row>
    <row r="128" spans="1:9" ht="12.75">
      <c r="A128" t="s">
        <v>87</v>
      </c>
      <c r="B128">
        <f>B88*10000/B62</f>
        <v>0.5307796037478182</v>
      </c>
      <c r="C128">
        <f>C88*10000/C62</f>
        <v>-0.32179794869023387</v>
      </c>
      <c r="D128">
        <f>D88*10000/D62</f>
        <v>0.301709902828283</v>
      </c>
      <c r="E128">
        <f>E88*10000/E62</f>
        <v>0.4805406979525594</v>
      </c>
      <c r="F128">
        <f>F88*10000/F62</f>
        <v>0.6896680290864752</v>
      </c>
      <c r="G128">
        <f>AVERAGE(C128:E128)</f>
        <v>0.15348421736353618</v>
      </c>
      <c r="H128">
        <f>STDEV(C128:E128)</f>
        <v>0.4212065601908021</v>
      </c>
      <c r="I128">
        <f>(B128*B4+C128*C4+D128*D4+E128*E4+F128*F4)/SUM(B4:F4)</f>
        <v>0.279588126400116</v>
      </c>
    </row>
    <row r="129" spans="1:9" ht="12.75">
      <c r="A129" t="s">
        <v>88</v>
      </c>
      <c r="B129">
        <f>B89*10000/B62</f>
        <v>-0.029910889013480126</v>
      </c>
      <c r="C129">
        <f>C89*10000/C62</f>
        <v>-0.07672615451158851</v>
      </c>
      <c r="D129">
        <f>D89*10000/D62</f>
        <v>-0.050324712042894584</v>
      </c>
      <c r="E129">
        <f>E89*10000/E62</f>
        <v>-0.054729296989837306</v>
      </c>
      <c r="F129">
        <f>F89*10000/F62</f>
        <v>-0.100262154023988</v>
      </c>
      <c r="G129">
        <f>AVERAGE(C129:E129)</f>
        <v>-0.060593387848106806</v>
      </c>
      <c r="H129">
        <f>STDEV(C129:E129)</f>
        <v>0.014143893109836053</v>
      </c>
      <c r="I129">
        <f>(B129*B4+C129*C4+D129*D4+E129*E4+F129*F4)/SUM(B4:F4)</f>
        <v>-0.06143102227714367</v>
      </c>
    </row>
    <row r="130" spans="1:9" ht="12.75">
      <c r="A130" t="s">
        <v>89</v>
      </c>
      <c r="B130">
        <f>B90*10000/B62</f>
        <v>0.12706987448008764</v>
      </c>
      <c r="C130">
        <f>C90*10000/C62</f>
        <v>0.12000578386379025</v>
      </c>
      <c r="D130">
        <f>D90*10000/D62</f>
        <v>0.15181882442324957</v>
      </c>
      <c r="E130">
        <f>E90*10000/E62</f>
        <v>-0.0018889763504925578</v>
      </c>
      <c r="F130">
        <f>F90*10000/F62</f>
        <v>0.28285958069549766</v>
      </c>
      <c r="G130">
        <f>AVERAGE(C130:E130)</f>
        <v>0.08997854397884908</v>
      </c>
      <c r="H130">
        <f>STDEV(C130:E130)</f>
        <v>0.08113413804315636</v>
      </c>
      <c r="I130">
        <f>(B130*B4+C130*C4+D130*D4+E130*E4+F130*F4)/SUM(B4:F4)</f>
        <v>0.12104756264881128</v>
      </c>
    </row>
    <row r="131" spans="1:9" ht="12.75">
      <c r="A131" t="s">
        <v>90</v>
      </c>
      <c r="B131">
        <f>B91*10000/B62</f>
        <v>-0.005462455105756096</v>
      </c>
      <c r="C131">
        <f>C91*10000/C62</f>
        <v>-0.0649348201922281</v>
      </c>
      <c r="D131">
        <f>D91*10000/D62</f>
        <v>-0.0495910426508723</v>
      </c>
      <c r="E131">
        <f>E91*10000/E62</f>
        <v>-0.04373985890496032</v>
      </c>
      <c r="F131">
        <f>F91*10000/F62</f>
        <v>0.006782858488078741</v>
      </c>
      <c r="G131">
        <f>AVERAGE(C131:E131)</f>
        <v>-0.05275524058268691</v>
      </c>
      <c r="H131">
        <f>STDEV(C131:E131)</f>
        <v>0.010946036150404832</v>
      </c>
      <c r="I131">
        <f>(B131*B4+C131*C4+D131*D4+E131*E4+F131*F4)/SUM(B4:F4)</f>
        <v>-0.0379703442514851</v>
      </c>
    </row>
    <row r="132" spans="1:9" ht="12.75">
      <c r="A132" t="s">
        <v>91</v>
      </c>
      <c r="B132">
        <f>B92*10000/B62</f>
        <v>0.07453018984657446</v>
      </c>
      <c r="C132">
        <f>C92*10000/C62</f>
        <v>0.02684843374828459</v>
      </c>
      <c r="D132">
        <f>D92*10000/D62</f>
        <v>0.04153855191006238</v>
      </c>
      <c r="E132">
        <f>E92*10000/E62</f>
        <v>0.04914049173739666</v>
      </c>
      <c r="F132">
        <f>F92*10000/F62</f>
        <v>0.04290181176811134</v>
      </c>
      <c r="G132">
        <f>AVERAGE(C132:E132)</f>
        <v>0.039175825798581206</v>
      </c>
      <c r="H132">
        <f>STDEV(C132:E132)</f>
        <v>0.011332290957961245</v>
      </c>
      <c r="I132">
        <f>(B132*B4+C132*C4+D132*D4+E132*E4+F132*F4)/SUM(B4:F4)</f>
        <v>0.04479585249217031</v>
      </c>
    </row>
    <row r="133" spans="1:9" ht="12.75">
      <c r="A133" t="s">
        <v>92</v>
      </c>
      <c r="B133">
        <f>B93*10000/B62</f>
        <v>0.09627766489177507</v>
      </c>
      <c r="C133">
        <f>C93*10000/C62</f>
        <v>0.07031265526629353</v>
      </c>
      <c r="D133">
        <f>D93*10000/D62</f>
        <v>0.07497075334226326</v>
      </c>
      <c r="E133">
        <f>E93*10000/E62</f>
        <v>0.06593320350202879</v>
      </c>
      <c r="F133">
        <f>F93*10000/F62</f>
        <v>0.05902788514679095</v>
      </c>
      <c r="G133">
        <f>AVERAGE(C133:E133)</f>
        <v>0.07040553737019518</v>
      </c>
      <c r="H133">
        <f>STDEV(C133:E133)</f>
        <v>0.004519490800145467</v>
      </c>
      <c r="I133">
        <f>(B133*B4+C133*C4+D133*D4+E133*E4+F133*F4)/SUM(B4:F4)</f>
        <v>0.07263941282992843</v>
      </c>
    </row>
    <row r="134" spans="1:9" ht="12.75">
      <c r="A134" t="s">
        <v>93</v>
      </c>
      <c r="B134">
        <f>B94*10000/B62</f>
        <v>0.0017505197874305815</v>
      </c>
      <c r="C134">
        <f>C94*10000/C62</f>
        <v>0.004913829279354089</v>
      </c>
      <c r="D134">
        <f>D94*10000/D62</f>
        <v>0.01262282050815578</v>
      </c>
      <c r="E134">
        <f>E94*10000/E62</f>
        <v>0.007847048005458816</v>
      </c>
      <c r="F134">
        <f>F94*10000/F62</f>
        <v>-0.022653865783986506</v>
      </c>
      <c r="G134">
        <f>AVERAGE(C134:E134)</f>
        <v>0.008461232597656227</v>
      </c>
      <c r="H134">
        <f>STDEV(C134:E134)</f>
        <v>0.003891022163443031</v>
      </c>
      <c r="I134">
        <f>(B134*B4+C134*C4+D134*D4+E134*E4+F134*F4)/SUM(B4:F4)</f>
        <v>0.003343861356166701</v>
      </c>
    </row>
    <row r="135" spans="1:9" ht="12.75">
      <c r="A135" t="s">
        <v>94</v>
      </c>
      <c r="B135">
        <f>B95*10000/B62</f>
        <v>-0.0026920721888621124</v>
      </c>
      <c r="C135">
        <f>C95*10000/C62</f>
        <v>0.002200436905972806</v>
      </c>
      <c r="D135">
        <f>D95*10000/D62</f>
        <v>-0.0022044913169774988</v>
      </c>
      <c r="E135">
        <f>E95*10000/E62</f>
        <v>-0.003508394969683564</v>
      </c>
      <c r="F135">
        <f>F95*10000/F62</f>
        <v>0.004068198517184665</v>
      </c>
      <c r="G135">
        <f>AVERAGE(C135:E135)</f>
        <v>-0.001170816460229419</v>
      </c>
      <c r="H135">
        <f>STDEV(C135:E135)</f>
        <v>0.00299149680398165</v>
      </c>
      <c r="I135">
        <f>(B135*B4+C135*C4+D135*D4+E135*E4+F135*F4)/SUM(B4:F4)</f>
        <v>-0.0006933956947464918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2005-10-05T09:54:34Z</cp:lastPrinted>
  <dcterms:created xsi:type="dcterms:W3CDTF">2005-10-05T09:54:34Z</dcterms:created>
  <dcterms:modified xsi:type="dcterms:W3CDTF">2005-10-05T12:31:14Z</dcterms:modified>
  <cp:category/>
  <cp:version/>
  <cp:contentType/>
  <cp:contentStatus/>
</cp:coreProperties>
</file>