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<sst xmlns="http://schemas.openxmlformats.org/spreadsheetml/2006/main" count="204" uniqueCount="98">
  <si>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06/10/2005       08:13:26</t>
  </si>
  <si>
    <t>LISSNER</t>
  </si>
  <si>
    <t>HCMQAP695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</si>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</sst>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1"/>
        <c:lblOffset val="100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993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-0.00376</v>
      </c>
      <c r="D4" s="12">
        <v>-0.003757</v>
      </c>
      <c r="E4" s="12">
        <v>-0.003758</v>
      </c>
      <c r="F4" s="24">
        <v>-0.002086</v>
      </c>
      <c r="G4" s="34">
        <v>-0.011715</v>
      </c>
    </row>
    <row r="5" spans="1:7" ht="12.75" thickBot="1">
      <c r="A5" s="44" t="s">
        <v>13</v>
      </c>
      <c r="B5" s="45">
        <v>2.021418</v>
      </c>
      <c r="C5" s="46">
        <v>1.35456</v>
      </c>
      <c r="D5" s="46">
        <v>-0.593939</v>
      </c>
      <c r="E5" s="46">
        <v>-0.904912</v>
      </c>
      <c r="F5" s="47">
        <v>-1.874377</v>
      </c>
      <c r="G5" s="48">
        <v>4.203601</v>
      </c>
    </row>
    <row r="6" spans="1:7" ht="12.75" thickTop="1">
      <c r="A6" s="6" t="s">
        <v>14</v>
      </c>
      <c r="B6" s="39">
        <v>-67.44868</v>
      </c>
      <c r="C6" s="40">
        <v>58.13811</v>
      </c>
      <c r="D6" s="40">
        <v>-20.34574</v>
      </c>
      <c r="E6" s="40">
        <v>123.988</v>
      </c>
      <c r="F6" s="41">
        <v>-218.507</v>
      </c>
      <c r="G6" s="42">
        <v>-0.00316713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-0.1841731</v>
      </c>
      <c r="C8" s="13">
        <v>3.163836</v>
      </c>
      <c r="D8" s="13">
        <v>0.8130291</v>
      </c>
      <c r="E8" s="13">
        <v>1.365173</v>
      </c>
      <c r="F8" s="25">
        <v>-5.66383</v>
      </c>
      <c r="G8" s="35">
        <v>0.5026959</v>
      </c>
    </row>
    <row r="9" spans="1:7" ht="12">
      <c r="A9" s="20" t="s">
        <v>17</v>
      </c>
      <c r="B9" s="29">
        <v>-0.3187319</v>
      </c>
      <c r="C9" s="13">
        <v>-1.073746</v>
      </c>
      <c r="D9" s="13">
        <v>0.4767522</v>
      </c>
      <c r="E9" s="13">
        <v>-0.4339353</v>
      </c>
      <c r="F9" s="25">
        <v>-1.202214</v>
      </c>
      <c r="G9" s="35">
        <v>-0.4547793</v>
      </c>
    </row>
    <row r="10" spans="1:7" ht="12">
      <c r="A10" s="20" t="s">
        <v>18</v>
      </c>
      <c r="B10" s="29">
        <v>-0.307721</v>
      </c>
      <c r="C10" s="13">
        <v>-1.531501</v>
      </c>
      <c r="D10" s="13">
        <v>-0.2080968</v>
      </c>
      <c r="E10" s="13">
        <v>0.9637827</v>
      </c>
      <c r="F10" s="25">
        <v>-1.209805</v>
      </c>
      <c r="G10" s="35">
        <v>-0.3928608</v>
      </c>
    </row>
    <row r="11" spans="1:7" ht="12">
      <c r="A11" s="21" t="s">
        <v>19</v>
      </c>
      <c r="B11" s="31">
        <v>2.496206</v>
      </c>
      <c r="C11" s="15">
        <v>1.486279</v>
      </c>
      <c r="D11" s="15">
        <v>1.823888</v>
      </c>
      <c r="E11" s="15">
        <v>1.588302</v>
      </c>
      <c r="F11" s="27">
        <v>12.64443</v>
      </c>
      <c r="G11" s="37">
        <v>3.227996</v>
      </c>
    </row>
    <row r="12" spans="1:7" ht="12">
      <c r="A12" s="20" t="s">
        <v>20</v>
      </c>
      <c r="B12" s="29">
        <v>-0.3730894</v>
      </c>
      <c r="C12" s="13">
        <v>-0.271707</v>
      </c>
      <c r="D12" s="13">
        <v>0.06425196</v>
      </c>
      <c r="E12" s="13">
        <v>0.0388957</v>
      </c>
      <c r="F12" s="25">
        <v>0.1113046</v>
      </c>
      <c r="G12" s="35">
        <v>-0.07968945</v>
      </c>
    </row>
    <row r="13" spans="1:7" ht="12">
      <c r="A13" s="20" t="s">
        <v>21</v>
      </c>
      <c r="B13" s="29">
        <v>0.01696919</v>
      </c>
      <c r="C13" s="13">
        <v>-0.2354336</v>
      </c>
      <c r="D13" s="13">
        <v>0.08551468</v>
      </c>
      <c r="E13" s="13">
        <v>-0.05289163</v>
      </c>
      <c r="F13" s="25">
        <v>-0.139436</v>
      </c>
      <c r="G13" s="35">
        <v>-0.06497781</v>
      </c>
    </row>
    <row r="14" spans="1:7" ht="12">
      <c r="A14" s="20" t="s">
        <v>22</v>
      </c>
      <c r="B14" s="29">
        <v>0.03190225</v>
      </c>
      <c r="C14" s="13">
        <v>-0.05825464</v>
      </c>
      <c r="D14" s="13">
        <v>0.03650666</v>
      </c>
      <c r="E14" s="13">
        <v>0.1513555</v>
      </c>
      <c r="F14" s="25">
        <v>0.1047101</v>
      </c>
      <c r="G14" s="35">
        <v>0.04977053</v>
      </c>
    </row>
    <row r="15" spans="1:7" ht="12">
      <c r="A15" s="21" t="s">
        <v>23</v>
      </c>
      <c r="B15" s="31">
        <v>-0.3790418</v>
      </c>
      <c r="C15" s="15">
        <v>-0.1463211</v>
      </c>
      <c r="D15" s="15">
        <v>-0.1162721</v>
      </c>
      <c r="E15" s="15">
        <v>-0.07438333</v>
      </c>
      <c r="F15" s="27">
        <v>-0.3816793</v>
      </c>
      <c r="G15" s="37">
        <v>-0.1868674</v>
      </c>
    </row>
    <row r="16" spans="1:7" ht="12">
      <c r="A16" s="20" t="s">
        <v>24</v>
      </c>
      <c r="B16" s="29">
        <v>-0.009654632</v>
      </c>
      <c r="C16" s="13">
        <v>-0.06716968</v>
      </c>
      <c r="D16" s="13">
        <v>-0.005227108</v>
      </c>
      <c r="E16" s="13">
        <v>-0.09765522</v>
      </c>
      <c r="F16" s="25">
        <v>0.02770723</v>
      </c>
      <c r="G16" s="35">
        <v>-0.03861545</v>
      </c>
    </row>
    <row r="17" spans="1:7" ht="12">
      <c r="A17" s="20" t="s">
        <v>25</v>
      </c>
      <c r="B17" s="29">
        <v>-0.005591444</v>
      </c>
      <c r="C17" s="13">
        <v>-0.007655701</v>
      </c>
      <c r="D17" s="13">
        <v>-0.01447439</v>
      </c>
      <c r="E17" s="13">
        <v>0.007340926</v>
      </c>
      <c r="F17" s="25">
        <v>0.003559277</v>
      </c>
      <c r="G17" s="35">
        <v>-0.0038899</v>
      </c>
    </row>
    <row r="18" spans="1:7" ht="12">
      <c r="A18" s="20" t="s">
        <v>26</v>
      </c>
      <c r="B18" s="29">
        <v>0.05041508</v>
      </c>
      <c r="C18" s="13">
        <v>0.02095929</v>
      </c>
      <c r="D18" s="13">
        <v>0.04282168</v>
      </c>
      <c r="E18" s="13">
        <v>0.003700723</v>
      </c>
      <c r="F18" s="25">
        <v>0.02923366</v>
      </c>
      <c r="G18" s="35">
        <v>0.02743881</v>
      </c>
    </row>
    <row r="19" spans="1:7" ht="12">
      <c r="A19" s="21" t="s">
        <v>27</v>
      </c>
      <c r="B19" s="31">
        <v>-0.2059055</v>
      </c>
      <c r="C19" s="15">
        <v>-0.1896826</v>
      </c>
      <c r="D19" s="15">
        <v>-0.1958161</v>
      </c>
      <c r="E19" s="15">
        <v>-0.1861113</v>
      </c>
      <c r="F19" s="27">
        <v>-0.1478935</v>
      </c>
      <c r="G19" s="37">
        <v>-0.1870655</v>
      </c>
    </row>
    <row r="20" spans="1:7" ht="12.75" thickBot="1">
      <c r="A20" s="44" t="s">
        <v>28</v>
      </c>
      <c r="B20" s="45">
        <v>0.001368736</v>
      </c>
      <c r="C20" s="46">
        <v>-0.001212682</v>
      </c>
      <c r="D20" s="46">
        <v>-0.001781293</v>
      </c>
      <c r="E20" s="46">
        <v>-0.01299734</v>
      </c>
      <c r="F20" s="47">
        <v>-0.005214299</v>
      </c>
      <c r="G20" s="48">
        <v>-0.004345468</v>
      </c>
    </row>
    <row r="21" spans="1:7" ht="12.75" thickTop="1">
      <c r="A21" s="6" t="s">
        <v>29</v>
      </c>
      <c r="B21" s="39">
        <v>-51.66402</v>
      </c>
      <c r="C21" s="40">
        <v>5.464671</v>
      </c>
      <c r="D21" s="40">
        <v>-14.78437</v>
      </c>
      <c r="E21" s="40">
        <v>50.23086</v>
      </c>
      <c r="F21" s="41">
        <v>-17.74134</v>
      </c>
      <c r="G21" s="43">
        <v>0.001225488</v>
      </c>
    </row>
    <row r="22" spans="1:7" ht="12">
      <c r="A22" s="20" t="s">
        <v>30</v>
      </c>
      <c r="B22" s="29">
        <v>40.42858</v>
      </c>
      <c r="C22" s="13">
        <v>27.09127</v>
      </c>
      <c r="D22" s="13">
        <v>-11.87878</v>
      </c>
      <c r="E22" s="13">
        <v>-18.09826</v>
      </c>
      <c r="F22" s="25">
        <v>-37.48772</v>
      </c>
      <c r="G22" s="36">
        <v>0</v>
      </c>
    </row>
    <row r="23" spans="1:7" ht="12">
      <c r="A23" s="20" t="s">
        <v>31</v>
      </c>
      <c r="B23" s="29">
        <v>2.288813</v>
      </c>
      <c r="C23" s="13">
        <v>1.139876</v>
      </c>
      <c r="D23" s="13">
        <v>1.670989</v>
      </c>
      <c r="E23" s="13">
        <v>4.802023</v>
      </c>
      <c r="F23" s="25">
        <v>5.191054</v>
      </c>
      <c r="G23" s="35">
        <v>2.855815</v>
      </c>
    </row>
    <row r="24" spans="1:7" ht="12">
      <c r="A24" s="20" t="s">
        <v>32</v>
      </c>
      <c r="B24" s="29">
        <v>-2.011157</v>
      </c>
      <c r="C24" s="13">
        <v>-0.2780806</v>
      </c>
      <c r="D24" s="13">
        <v>1.311873</v>
      </c>
      <c r="E24" s="13">
        <v>0.9476457</v>
      </c>
      <c r="F24" s="25">
        <v>3.108719</v>
      </c>
      <c r="G24" s="35">
        <v>0.6007513</v>
      </c>
    </row>
    <row r="25" spans="1:7" ht="12">
      <c r="A25" s="20" t="s">
        <v>33</v>
      </c>
      <c r="B25" s="29">
        <v>-0.2031605</v>
      </c>
      <c r="C25" s="13">
        <v>-1.077416</v>
      </c>
      <c r="D25" s="13">
        <v>0.1128566</v>
      </c>
      <c r="E25" s="13">
        <v>1.111107</v>
      </c>
      <c r="F25" s="25">
        <v>-2.434258</v>
      </c>
      <c r="G25" s="35">
        <v>-0.3192583</v>
      </c>
    </row>
    <row r="26" spans="1:7" ht="12">
      <c r="A26" s="21" t="s">
        <v>34</v>
      </c>
      <c r="B26" s="31">
        <v>0.4343678</v>
      </c>
      <c r="C26" s="15">
        <v>0.5074036</v>
      </c>
      <c r="D26" s="15">
        <v>-0.02511262</v>
      </c>
      <c r="E26" s="15">
        <v>0.02276519</v>
      </c>
      <c r="F26" s="27">
        <v>1.767884</v>
      </c>
      <c r="G26" s="37">
        <v>0.4203044</v>
      </c>
    </row>
    <row r="27" spans="1:7" ht="12">
      <c r="A27" s="20" t="s">
        <v>35</v>
      </c>
      <c r="B27" s="29">
        <v>0.01285917</v>
      </c>
      <c r="C27" s="13">
        <v>0.409834</v>
      </c>
      <c r="D27" s="13">
        <v>0.01607243</v>
      </c>
      <c r="E27" s="13">
        <v>0.1069408</v>
      </c>
      <c r="F27" s="25">
        <v>0.1523936</v>
      </c>
      <c r="G27" s="35">
        <v>0.1504504</v>
      </c>
    </row>
    <row r="28" spans="1:7" ht="12">
      <c r="A28" s="20" t="s">
        <v>36</v>
      </c>
      <c r="B28" s="29">
        <v>-0.4591443</v>
      </c>
      <c r="C28" s="13">
        <v>0.2132145</v>
      </c>
      <c r="D28" s="13">
        <v>0.2905644</v>
      </c>
      <c r="E28" s="13">
        <v>0.3881493</v>
      </c>
      <c r="F28" s="25">
        <v>-0.1509852</v>
      </c>
      <c r="G28" s="35">
        <v>0.1280142</v>
      </c>
    </row>
    <row r="29" spans="1:7" ht="12">
      <c r="A29" s="20" t="s">
        <v>37</v>
      </c>
      <c r="B29" s="29">
        <v>0.03887558</v>
      </c>
      <c r="C29" s="13">
        <v>0.02574398</v>
      </c>
      <c r="D29" s="13">
        <v>0.1191069</v>
      </c>
      <c r="E29" s="13">
        <v>-0.01144732</v>
      </c>
      <c r="F29" s="25">
        <v>-0.2496889</v>
      </c>
      <c r="G29" s="35">
        <v>0.004373277</v>
      </c>
    </row>
    <row r="30" spans="1:7" ht="12">
      <c r="A30" s="21" t="s">
        <v>38</v>
      </c>
      <c r="B30" s="31">
        <v>0.1263769</v>
      </c>
      <c r="C30" s="15">
        <v>0.0680695</v>
      </c>
      <c r="D30" s="15">
        <v>0.09290616</v>
      </c>
      <c r="E30" s="15">
        <v>0.1757588</v>
      </c>
      <c r="F30" s="27">
        <v>0.3227008</v>
      </c>
      <c r="G30" s="37">
        <v>0.1424003</v>
      </c>
    </row>
    <row r="31" spans="1:7" ht="12">
      <c r="A31" s="20" t="s">
        <v>39</v>
      </c>
      <c r="B31" s="29">
        <v>-0.01026236</v>
      </c>
      <c r="C31" s="13">
        <v>0.05662366</v>
      </c>
      <c r="D31" s="13">
        <v>0.02004912</v>
      </c>
      <c r="E31" s="13">
        <v>-0.02463226</v>
      </c>
      <c r="F31" s="25">
        <v>0.003747015</v>
      </c>
      <c r="G31" s="35">
        <v>0.01154394</v>
      </c>
    </row>
    <row r="32" spans="1:7" ht="12">
      <c r="A32" s="20" t="s">
        <v>40</v>
      </c>
      <c r="B32" s="29">
        <v>-0.02581546</v>
      </c>
      <c r="C32" s="13">
        <v>0.0459104</v>
      </c>
      <c r="D32" s="13">
        <v>0.04562396</v>
      </c>
      <c r="E32" s="13">
        <v>0.03907365</v>
      </c>
      <c r="F32" s="25">
        <v>-0.05742405</v>
      </c>
      <c r="G32" s="35">
        <v>0.02002333</v>
      </c>
    </row>
    <row r="33" spans="1:7" ht="12">
      <c r="A33" s="20" t="s">
        <v>41</v>
      </c>
      <c r="B33" s="29">
        <v>0.08669909</v>
      </c>
      <c r="C33" s="13">
        <v>0.07707189</v>
      </c>
      <c r="D33" s="13">
        <v>0.08184112</v>
      </c>
      <c r="E33" s="13">
        <v>0.05299149</v>
      </c>
      <c r="F33" s="25">
        <v>0.0559739</v>
      </c>
      <c r="G33" s="35">
        <v>0.07099857</v>
      </c>
    </row>
    <row r="34" spans="1:7" ht="12">
      <c r="A34" s="21" t="s">
        <v>42</v>
      </c>
      <c r="B34" s="31">
        <v>0.001975178</v>
      </c>
      <c r="C34" s="15">
        <v>-0.0005088798</v>
      </c>
      <c r="D34" s="15">
        <v>0.005658163</v>
      </c>
      <c r="E34" s="15">
        <v>0.02131096</v>
      </c>
      <c r="F34" s="27">
        <v>-0.01877649</v>
      </c>
      <c r="G34" s="37">
        <v>0.004164326</v>
      </c>
    </row>
    <row r="35" spans="1:7" ht="12.75" thickBot="1">
      <c r="A35" s="22" t="s">
        <v>43</v>
      </c>
      <c r="B35" s="32">
        <v>0.0007833919</v>
      </c>
      <c r="C35" s="16">
        <v>-0.003168538</v>
      </c>
      <c r="D35" s="16">
        <v>0.003987181</v>
      </c>
      <c r="E35" s="16">
        <v>0.001957173</v>
      </c>
      <c r="F35" s="28">
        <v>-2.204326E-06</v>
      </c>
      <c r="G35" s="38">
        <v>0.0007808125</v>
      </c>
    </row>
    <row r="36" spans="1:7" ht="12">
      <c r="A36" s="4" t="s">
        <v>44</v>
      </c>
      <c r="B36" s="3">
        <v>22.35107</v>
      </c>
      <c r="C36" s="3">
        <v>22.34802</v>
      </c>
      <c r="D36" s="3">
        <v>22.35718</v>
      </c>
      <c r="E36" s="3">
        <v>22.35413</v>
      </c>
      <c r="F36" s="3">
        <v>22.36328</v>
      </c>
      <c r="G36" s="3"/>
    </row>
    <row r="37" spans="1:6" ht="12">
      <c r="A37" s="4" t="s">
        <v>45</v>
      </c>
      <c r="B37" s="2">
        <v>0.1815796</v>
      </c>
      <c r="C37" s="2">
        <v>0.08392334</v>
      </c>
      <c r="D37" s="2">
        <v>0.02237956</v>
      </c>
      <c r="E37" s="2">
        <v>-0.0005086263</v>
      </c>
      <c r="F37" s="2">
        <v>-0.01475016</v>
      </c>
    </row>
    <row r="38" spans="1:7" ht="12">
      <c r="A38" s="4" t="s">
        <v>53</v>
      </c>
      <c r="B38" s="2">
        <v>0.0001150159</v>
      </c>
      <c r="C38" s="2">
        <v>-9.885923E-05</v>
      </c>
      <c r="D38" s="2">
        <v>3.455785E-05</v>
      </c>
      <c r="E38" s="2">
        <v>-0.0002106243</v>
      </c>
      <c r="F38" s="2">
        <v>0.0003713436</v>
      </c>
      <c r="G38" s="2">
        <v>0.0001921871</v>
      </c>
    </row>
    <row r="39" spans="1:7" ht="12.75" thickBot="1">
      <c r="A39" s="4" t="s">
        <v>54</v>
      </c>
      <c r="B39" s="2">
        <v>8.736384E-05</v>
      </c>
      <c r="C39" s="2">
        <v>0</v>
      </c>
      <c r="D39" s="2">
        <v>2.517447E-05</v>
      </c>
      <c r="E39" s="2">
        <v>-8.577365E-05</v>
      </c>
      <c r="F39" s="2">
        <v>3.155236E-05</v>
      </c>
      <c r="G39" s="2">
        <v>0.0007187699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3.116762</v>
      </c>
      <c r="F40" s="17" t="s">
        <v>48</v>
      </c>
      <c r="G40" s="8">
        <v>55.093056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</v>
      </c>
      <c r="D4">
        <v>0.003757</v>
      </c>
      <c r="E4">
        <v>0.003758</v>
      </c>
      <c r="F4">
        <v>0.002086</v>
      </c>
      <c r="G4">
        <v>0.011715</v>
      </c>
    </row>
    <row r="5" spans="1:7" ht="12.75">
      <c r="A5" t="s">
        <v>13</v>
      </c>
      <c r="B5">
        <v>2.021418</v>
      </c>
      <c r="C5">
        <v>1.35456</v>
      </c>
      <c r="D5">
        <v>-0.593939</v>
      </c>
      <c r="E5">
        <v>-0.904912</v>
      </c>
      <c r="F5">
        <v>-1.874377</v>
      </c>
      <c r="G5">
        <v>4.203601</v>
      </c>
    </row>
    <row r="6" spans="1:7" ht="12.75">
      <c r="A6" t="s">
        <v>14</v>
      </c>
      <c r="B6" s="49">
        <v>-67.44868</v>
      </c>
      <c r="C6" s="49">
        <v>58.13811</v>
      </c>
      <c r="D6" s="49">
        <v>-20.34574</v>
      </c>
      <c r="E6" s="49">
        <v>123.988</v>
      </c>
      <c r="F6" s="49">
        <v>-218.507</v>
      </c>
      <c r="G6" s="49">
        <v>-0.00316713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-0.1841731</v>
      </c>
      <c r="C8" s="49">
        <v>3.163836</v>
      </c>
      <c r="D8" s="49">
        <v>0.8130291</v>
      </c>
      <c r="E8" s="49">
        <v>1.365173</v>
      </c>
      <c r="F8" s="49">
        <v>-5.66383</v>
      </c>
      <c r="G8" s="49">
        <v>0.5026959</v>
      </c>
    </row>
    <row r="9" spans="1:7" ht="12.75">
      <c r="A9" t="s">
        <v>17</v>
      </c>
      <c r="B9" s="49">
        <v>-0.3187319</v>
      </c>
      <c r="C9" s="49">
        <v>-1.073746</v>
      </c>
      <c r="D9" s="49">
        <v>0.4767522</v>
      </c>
      <c r="E9" s="49">
        <v>-0.4339353</v>
      </c>
      <c r="F9" s="49">
        <v>-1.202214</v>
      </c>
      <c r="G9" s="49">
        <v>-0.4547793</v>
      </c>
    </row>
    <row r="10" spans="1:7" ht="12.75">
      <c r="A10" t="s">
        <v>18</v>
      </c>
      <c r="B10" s="49">
        <v>-0.307721</v>
      </c>
      <c r="C10" s="49">
        <v>-1.531501</v>
      </c>
      <c r="D10" s="49">
        <v>-0.2080968</v>
      </c>
      <c r="E10" s="49">
        <v>0.9637827</v>
      </c>
      <c r="F10" s="49">
        <v>-1.209805</v>
      </c>
      <c r="G10" s="49">
        <v>-0.3928608</v>
      </c>
    </row>
    <row r="11" spans="1:7" ht="12.75">
      <c r="A11" t="s">
        <v>19</v>
      </c>
      <c r="B11" s="49">
        <v>2.496206</v>
      </c>
      <c r="C11" s="49">
        <v>1.486279</v>
      </c>
      <c r="D11" s="49">
        <v>1.823888</v>
      </c>
      <c r="E11" s="49">
        <v>1.588302</v>
      </c>
      <c r="F11" s="49">
        <v>12.64443</v>
      </c>
      <c r="G11" s="49">
        <v>3.227996</v>
      </c>
    </row>
    <row r="12" spans="1:7" ht="12.75">
      <c r="A12" t="s">
        <v>20</v>
      </c>
      <c r="B12" s="49">
        <v>-0.3730894</v>
      </c>
      <c r="C12" s="49">
        <v>-0.271707</v>
      </c>
      <c r="D12" s="49">
        <v>0.06425196</v>
      </c>
      <c r="E12" s="49">
        <v>0.0388957</v>
      </c>
      <c r="F12" s="49">
        <v>0.1113046</v>
      </c>
      <c r="G12" s="49">
        <v>-0.07968945</v>
      </c>
    </row>
    <row r="13" spans="1:7" ht="12.75">
      <c r="A13" t="s">
        <v>21</v>
      </c>
      <c r="B13" s="49">
        <v>0.01696919</v>
      </c>
      <c r="C13" s="49">
        <v>-0.2354336</v>
      </c>
      <c r="D13" s="49">
        <v>0.08551468</v>
      </c>
      <c r="E13" s="49">
        <v>-0.05289163</v>
      </c>
      <c r="F13" s="49">
        <v>-0.139436</v>
      </c>
      <c r="G13" s="49">
        <v>-0.06497781</v>
      </c>
    </row>
    <row r="14" spans="1:7" ht="12.75">
      <c r="A14" t="s">
        <v>22</v>
      </c>
      <c r="B14" s="49">
        <v>0.03190225</v>
      </c>
      <c r="C14" s="49">
        <v>-0.05825464</v>
      </c>
      <c r="D14" s="49">
        <v>0.03650666</v>
      </c>
      <c r="E14" s="49">
        <v>0.1513555</v>
      </c>
      <c r="F14" s="49">
        <v>0.1047101</v>
      </c>
      <c r="G14" s="49">
        <v>0.04977053</v>
      </c>
    </row>
    <row r="15" spans="1:7" ht="12.75">
      <c r="A15" t="s">
        <v>23</v>
      </c>
      <c r="B15" s="49">
        <v>-0.3790418</v>
      </c>
      <c r="C15" s="49">
        <v>-0.1463211</v>
      </c>
      <c r="D15" s="49">
        <v>-0.1162721</v>
      </c>
      <c r="E15" s="49">
        <v>-0.07438333</v>
      </c>
      <c r="F15" s="49">
        <v>-0.3816793</v>
      </c>
      <c r="G15" s="49">
        <v>-0.1868674</v>
      </c>
    </row>
    <row r="16" spans="1:7" ht="12.75">
      <c r="A16" t="s">
        <v>24</v>
      </c>
      <c r="B16" s="49">
        <v>-0.009654632</v>
      </c>
      <c r="C16" s="49">
        <v>-0.06716968</v>
      </c>
      <c r="D16" s="49">
        <v>-0.005227108</v>
      </c>
      <c r="E16" s="49">
        <v>-0.09765522</v>
      </c>
      <c r="F16" s="49">
        <v>0.02770723</v>
      </c>
      <c r="G16" s="49">
        <v>-0.03861545</v>
      </c>
    </row>
    <row r="17" spans="1:7" ht="12.75">
      <c r="A17" t="s">
        <v>25</v>
      </c>
      <c r="B17" s="49">
        <v>-0.005591444</v>
      </c>
      <c r="C17" s="49">
        <v>-0.007655701</v>
      </c>
      <c r="D17" s="49">
        <v>-0.01447439</v>
      </c>
      <c r="E17" s="49">
        <v>0.007340926</v>
      </c>
      <c r="F17" s="49">
        <v>0.003559277</v>
      </c>
      <c r="G17" s="49">
        <v>-0.0038899</v>
      </c>
    </row>
    <row r="18" spans="1:7" ht="12.75">
      <c r="A18" t="s">
        <v>26</v>
      </c>
      <c r="B18" s="49">
        <v>0.05041508</v>
      </c>
      <c r="C18" s="49">
        <v>0.02095929</v>
      </c>
      <c r="D18" s="49">
        <v>0.04282168</v>
      </c>
      <c r="E18" s="49">
        <v>0.003700723</v>
      </c>
      <c r="F18" s="49">
        <v>0.02923366</v>
      </c>
      <c r="G18" s="49">
        <v>0.02743881</v>
      </c>
    </row>
    <row r="19" spans="1:7" ht="12.75">
      <c r="A19" t="s">
        <v>27</v>
      </c>
      <c r="B19" s="49">
        <v>-0.2059055</v>
      </c>
      <c r="C19" s="49">
        <v>-0.1896826</v>
      </c>
      <c r="D19" s="49">
        <v>-0.1958161</v>
      </c>
      <c r="E19" s="49">
        <v>-0.1861113</v>
      </c>
      <c r="F19" s="49">
        <v>-0.1478935</v>
      </c>
      <c r="G19" s="49">
        <v>-0.1870655</v>
      </c>
    </row>
    <row r="20" spans="1:7" ht="12.75">
      <c r="A20" t="s">
        <v>28</v>
      </c>
      <c r="B20" s="49">
        <v>0.001368736</v>
      </c>
      <c r="C20" s="49">
        <v>-0.001212682</v>
      </c>
      <c r="D20" s="49">
        <v>-0.001781293</v>
      </c>
      <c r="E20" s="49">
        <v>-0.01299734</v>
      </c>
      <c r="F20" s="49">
        <v>-0.005214299</v>
      </c>
      <c r="G20" s="49">
        <v>-0.004345468</v>
      </c>
    </row>
    <row r="21" spans="1:7" ht="12.75">
      <c r="A21" t="s">
        <v>29</v>
      </c>
      <c r="B21" s="49">
        <v>-51.66402</v>
      </c>
      <c r="C21" s="49">
        <v>5.464671</v>
      </c>
      <c r="D21" s="49">
        <v>-14.78437</v>
      </c>
      <c r="E21" s="49">
        <v>50.23086</v>
      </c>
      <c r="F21" s="49">
        <v>-17.74134</v>
      </c>
      <c r="G21" s="49">
        <v>0.001225488</v>
      </c>
    </row>
    <row r="22" spans="1:7" ht="12.75">
      <c r="A22" t="s">
        <v>30</v>
      </c>
      <c r="B22" s="49">
        <v>40.42858</v>
      </c>
      <c r="C22" s="49">
        <v>27.09127</v>
      </c>
      <c r="D22" s="49">
        <v>-11.87878</v>
      </c>
      <c r="E22" s="49">
        <v>-18.09826</v>
      </c>
      <c r="F22" s="49">
        <v>-37.48772</v>
      </c>
      <c r="G22" s="49">
        <v>0</v>
      </c>
    </row>
    <row r="23" spans="1:7" ht="12.75">
      <c r="A23" t="s">
        <v>31</v>
      </c>
      <c r="B23" s="49">
        <v>2.288813</v>
      </c>
      <c r="C23" s="49">
        <v>1.139876</v>
      </c>
      <c r="D23" s="49">
        <v>1.670989</v>
      </c>
      <c r="E23" s="49">
        <v>4.802023</v>
      </c>
      <c r="F23" s="49">
        <v>5.191054</v>
      </c>
      <c r="G23" s="49">
        <v>2.855815</v>
      </c>
    </row>
    <row r="24" spans="1:7" ht="12.75">
      <c r="A24" t="s">
        <v>32</v>
      </c>
      <c r="B24" s="49">
        <v>-2.011157</v>
      </c>
      <c r="C24" s="49">
        <v>-0.2780806</v>
      </c>
      <c r="D24" s="49">
        <v>1.311873</v>
      </c>
      <c r="E24" s="49">
        <v>0.9476457</v>
      </c>
      <c r="F24" s="49">
        <v>3.108719</v>
      </c>
      <c r="G24" s="49">
        <v>0.6007513</v>
      </c>
    </row>
    <row r="25" spans="1:7" ht="12.75">
      <c r="A25" t="s">
        <v>33</v>
      </c>
      <c r="B25" s="49">
        <v>-0.2031605</v>
      </c>
      <c r="C25" s="49">
        <v>-1.077416</v>
      </c>
      <c r="D25" s="49">
        <v>0.1128566</v>
      </c>
      <c r="E25" s="49">
        <v>1.111107</v>
      </c>
      <c r="F25" s="49">
        <v>-2.434258</v>
      </c>
      <c r="G25" s="49">
        <v>-0.3192583</v>
      </c>
    </row>
    <row r="26" spans="1:7" ht="12.75">
      <c r="A26" t="s">
        <v>34</v>
      </c>
      <c r="B26" s="49">
        <v>0.4343678</v>
      </c>
      <c r="C26" s="49">
        <v>0.5074036</v>
      </c>
      <c r="D26" s="49">
        <v>-0.02511262</v>
      </c>
      <c r="E26" s="49">
        <v>0.02276519</v>
      </c>
      <c r="F26" s="49">
        <v>1.767884</v>
      </c>
      <c r="G26" s="49">
        <v>0.4203044</v>
      </c>
    </row>
    <row r="27" spans="1:7" ht="12.75">
      <c r="A27" t="s">
        <v>35</v>
      </c>
      <c r="B27" s="49">
        <v>0.01285917</v>
      </c>
      <c r="C27" s="49">
        <v>0.409834</v>
      </c>
      <c r="D27" s="49">
        <v>0.01607243</v>
      </c>
      <c r="E27" s="49">
        <v>0.1069408</v>
      </c>
      <c r="F27" s="49">
        <v>0.1523936</v>
      </c>
      <c r="G27" s="49">
        <v>0.1504504</v>
      </c>
    </row>
    <row r="28" spans="1:7" ht="12.75">
      <c r="A28" t="s">
        <v>36</v>
      </c>
      <c r="B28" s="49">
        <v>-0.4591443</v>
      </c>
      <c r="C28" s="49">
        <v>0.2132145</v>
      </c>
      <c r="D28" s="49">
        <v>0.2905644</v>
      </c>
      <c r="E28" s="49">
        <v>0.3881493</v>
      </c>
      <c r="F28" s="49">
        <v>-0.1509852</v>
      </c>
      <c r="G28" s="49">
        <v>0.1280142</v>
      </c>
    </row>
    <row r="29" spans="1:7" ht="12.75">
      <c r="A29" t="s">
        <v>37</v>
      </c>
      <c r="B29" s="49">
        <v>0.03887558</v>
      </c>
      <c r="C29" s="49">
        <v>0.02574398</v>
      </c>
      <c r="D29" s="49">
        <v>0.1191069</v>
      </c>
      <c r="E29" s="49">
        <v>-0.01144732</v>
      </c>
      <c r="F29" s="49">
        <v>-0.2496889</v>
      </c>
      <c r="G29" s="49">
        <v>0.004373277</v>
      </c>
    </row>
    <row r="30" spans="1:7" ht="12.75">
      <c r="A30" t="s">
        <v>38</v>
      </c>
      <c r="B30" s="49">
        <v>0.1263769</v>
      </c>
      <c r="C30" s="49">
        <v>0.0680695</v>
      </c>
      <c r="D30" s="49">
        <v>0.09290616</v>
      </c>
      <c r="E30" s="49">
        <v>0.1757588</v>
      </c>
      <c r="F30" s="49">
        <v>0.3227008</v>
      </c>
      <c r="G30" s="49">
        <v>0.1424003</v>
      </c>
    </row>
    <row r="31" spans="1:7" ht="12.75">
      <c r="A31" t="s">
        <v>39</v>
      </c>
      <c r="B31" s="49">
        <v>-0.01026236</v>
      </c>
      <c r="C31" s="49">
        <v>0.05662366</v>
      </c>
      <c r="D31" s="49">
        <v>0.02004912</v>
      </c>
      <c r="E31" s="49">
        <v>-0.02463226</v>
      </c>
      <c r="F31" s="49">
        <v>0.003747015</v>
      </c>
      <c r="G31" s="49">
        <v>0.01154394</v>
      </c>
    </row>
    <row r="32" spans="1:7" ht="12.75">
      <c r="A32" t="s">
        <v>40</v>
      </c>
      <c r="B32" s="49">
        <v>-0.02581546</v>
      </c>
      <c r="C32" s="49">
        <v>0.0459104</v>
      </c>
      <c r="D32" s="49">
        <v>0.04562396</v>
      </c>
      <c r="E32" s="49">
        <v>0.03907365</v>
      </c>
      <c r="F32" s="49">
        <v>-0.05742405</v>
      </c>
      <c r="G32" s="49">
        <v>0.02002333</v>
      </c>
    </row>
    <row r="33" spans="1:7" ht="12.75">
      <c r="A33" t="s">
        <v>41</v>
      </c>
      <c r="B33" s="49">
        <v>0.08669909</v>
      </c>
      <c r="C33" s="49">
        <v>0.07707189</v>
      </c>
      <c r="D33" s="49">
        <v>0.08184112</v>
      </c>
      <c r="E33" s="49">
        <v>0.05299149</v>
      </c>
      <c r="F33" s="49">
        <v>0.0559739</v>
      </c>
      <c r="G33" s="49">
        <v>0.07099857</v>
      </c>
    </row>
    <row r="34" spans="1:7" ht="12.75">
      <c r="A34" t="s">
        <v>42</v>
      </c>
      <c r="B34" s="49">
        <v>0.001975178</v>
      </c>
      <c r="C34" s="49">
        <v>-0.0005088798</v>
      </c>
      <c r="D34" s="49">
        <v>0.005658163</v>
      </c>
      <c r="E34" s="49">
        <v>0.02131096</v>
      </c>
      <c r="F34" s="49">
        <v>-0.01877649</v>
      </c>
      <c r="G34" s="49">
        <v>0.004164326</v>
      </c>
    </row>
    <row r="35" spans="1:7" ht="12.75">
      <c r="A35" t="s">
        <v>43</v>
      </c>
      <c r="B35" s="49">
        <v>0.0007833919</v>
      </c>
      <c r="C35" s="49">
        <v>-0.003168538</v>
      </c>
      <c r="D35" s="49">
        <v>0.003987181</v>
      </c>
      <c r="E35" s="49">
        <v>0.001957173</v>
      </c>
      <c r="F35" s="49">
        <v>-2.204326E-06</v>
      </c>
      <c r="G35" s="49">
        <v>0.0007808125</v>
      </c>
    </row>
    <row r="36" spans="1:6" ht="12.75">
      <c r="A36" t="s">
        <v>44</v>
      </c>
      <c r="B36" s="49">
        <v>22.35107</v>
      </c>
      <c r="C36" s="49">
        <v>22.34802</v>
      </c>
      <c r="D36" s="49">
        <v>22.35718</v>
      </c>
      <c r="E36" s="49">
        <v>22.35413</v>
      </c>
      <c r="F36" s="49">
        <v>22.36328</v>
      </c>
    </row>
    <row r="37" spans="1:6" ht="12.75">
      <c r="A37" t="s">
        <v>45</v>
      </c>
      <c r="B37" s="49">
        <v>0.1815796</v>
      </c>
      <c r="C37" s="49">
        <v>0.08392334</v>
      </c>
      <c r="D37" s="49">
        <v>0.02237956</v>
      </c>
      <c r="E37" s="49">
        <v>-0.0005086263</v>
      </c>
      <c r="F37" s="49">
        <v>-0.01475016</v>
      </c>
    </row>
    <row r="38" spans="1:7" ht="12.75">
      <c r="A38" t="s">
        <v>55</v>
      </c>
      <c r="B38" s="49">
        <v>0.0001150159</v>
      </c>
      <c r="C38" s="49">
        <v>-9.885923E-05</v>
      </c>
      <c r="D38" s="49">
        <v>3.455785E-05</v>
      </c>
      <c r="E38" s="49">
        <v>-0.0002106243</v>
      </c>
      <c r="F38" s="49">
        <v>0.0003713436</v>
      </c>
      <c r="G38" s="49">
        <v>0.0001921871</v>
      </c>
    </row>
    <row r="39" spans="1:7" ht="12.75">
      <c r="A39" t="s">
        <v>56</v>
      </c>
      <c r="B39" s="49">
        <v>8.736384E-05</v>
      </c>
      <c r="C39" s="49">
        <v>0</v>
      </c>
      <c r="D39" s="49">
        <v>2.517447E-05</v>
      </c>
      <c r="E39" s="49">
        <v>-8.577365E-05</v>
      </c>
      <c r="F39" s="49">
        <v>3.155236E-05</v>
      </c>
      <c r="G39" s="49">
        <v>0.0007187699</v>
      </c>
    </row>
    <row r="40" spans="2:7" ht="12.75">
      <c r="B40" t="s">
        <v>46</v>
      </c>
      <c r="C40">
        <v>-0.003759</v>
      </c>
      <c r="D40" t="s">
        <v>47</v>
      </c>
      <c r="E40">
        <v>3.116762</v>
      </c>
      <c r="F40" t="s">
        <v>48</v>
      </c>
      <c r="G40">
        <v>55.093056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0.00011501595560278508</v>
      </c>
      <c r="C50">
        <f>-0.017/(C7*C7+C22*C22)*(C21*C22+C6*C7)</f>
        <v>-9.885922906480751E-05</v>
      </c>
      <c r="D50">
        <f>-0.017/(D7*D7+D22*D22)*(D21*D22+D6*D7)</f>
        <v>3.455785378962358E-05</v>
      </c>
      <c r="E50">
        <f>-0.017/(E7*E7+E22*E22)*(E21*E22+E6*E7)</f>
        <v>-0.00021062436460824919</v>
      </c>
      <c r="F50">
        <f>-0.017/(F7*F7+F22*F22)*(F21*F22+F6*F7)</f>
        <v>0.00037134361739421653</v>
      </c>
      <c r="G50">
        <f>(B50*B$4+C50*C$4+D50*D$4+E50*E$4+F50*F$4)/SUM(B$4:F$4)</f>
        <v>7.397981901088813E-08</v>
      </c>
    </row>
    <row r="51" spans="1:7" ht="12.75">
      <c r="A51" t="s">
        <v>59</v>
      </c>
      <c r="B51">
        <f>-0.017/(B7*B7+B22*B22)*(B21*B7-B6*B22)</f>
        <v>8.736384082376364E-05</v>
      </c>
      <c r="C51">
        <f>-0.017/(C7*C7+C22*C22)*(C21*C7-C6*C22)</f>
        <v>-9.022118493341345E-06</v>
      </c>
      <c r="D51">
        <f>-0.017/(D7*D7+D22*D22)*(D21*D7-D6*D22)</f>
        <v>2.517447951424391E-05</v>
      </c>
      <c r="E51">
        <f>-0.017/(E7*E7+E22*E22)*(E21*E7-E6*E22)</f>
        <v>-8.577365545130149E-05</v>
      </c>
      <c r="F51">
        <f>-0.017/(F7*F7+F22*F22)*(F21*F7-F6*F22)</f>
        <v>3.155236055526616E-05</v>
      </c>
      <c r="G51">
        <f>(B51*B$4+C51*C$4+D51*D$4+E51*E$4+F51*F$4)/SUM(B$4:F$4)</f>
        <v>1.0117541732609585E-07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9999.973983254153</v>
      </c>
      <c r="C62">
        <f>C7+(2/0.017)*(C8*C50-C23*C51)</f>
        <v>9999.964412906882</v>
      </c>
      <c r="D62">
        <f>D7+(2/0.017)*(D8*D50-D23*D51)</f>
        <v>9999.99835650146</v>
      </c>
      <c r="E62">
        <f>E7+(2/0.017)*(E8*E50-E23*E51)</f>
        <v>10000.014629220066</v>
      </c>
      <c r="F62">
        <f>F7+(2/0.017)*(F8*F50-F23*F51)</f>
        <v>9999.733292102592</v>
      </c>
    </row>
    <row r="63" spans="1:6" ht="12.75">
      <c r="A63" t="s">
        <v>67</v>
      </c>
      <c r="B63">
        <f>B8+(3/0.017)*(B9*B50-B24*B51)</f>
        <v>-0.15963607424235177</v>
      </c>
      <c r="C63">
        <f>C8+(3/0.017)*(C9*C50-C24*C51)</f>
        <v>3.1821255574672094</v>
      </c>
      <c r="D63">
        <f>D8+(3/0.017)*(D9*D50-D24*D51)</f>
        <v>0.8101084787395926</v>
      </c>
      <c r="E63">
        <f>E8+(3/0.017)*(E9*E50-E24*E51)</f>
        <v>1.3956460086950524</v>
      </c>
      <c r="F63">
        <f>F8+(3/0.017)*(F9*F50-F24*F51)</f>
        <v>-5.759922103246172</v>
      </c>
    </row>
    <row r="64" spans="1:6" ht="12.75">
      <c r="A64" t="s">
        <v>68</v>
      </c>
      <c r="B64">
        <f>B9+(4/0.017)*(B10*B50-B25*B51)</f>
        <v>-0.322883416068322</v>
      </c>
      <c r="C64">
        <f>C9+(4/0.017)*(C10*C50-C25*C51)</f>
        <v>-1.040408956858033</v>
      </c>
      <c r="D64">
        <f>D9+(4/0.017)*(D10*D50-D25*D51)</f>
        <v>0.47439161530512103</v>
      </c>
      <c r="E64">
        <f>E9+(4/0.017)*(E10*E50-E25*E51)</f>
        <v>-0.459274690545975</v>
      </c>
      <c r="F64">
        <f>F9+(4/0.017)*(F10*F50-F25*F51)</f>
        <v>-1.2898485362214278</v>
      </c>
    </row>
    <row r="65" spans="1:6" ht="12.75">
      <c r="A65" t="s">
        <v>69</v>
      </c>
      <c r="B65">
        <f>B10+(5/0.017)*(B11*B50-B26*B51)</f>
        <v>-0.23443997672551847</v>
      </c>
      <c r="C65">
        <f>C10+(5/0.017)*(C11*C50-C26*C51)</f>
        <v>-1.5733699825623721</v>
      </c>
      <c r="D65">
        <f>D10+(5/0.017)*(D11*D50-D26*D51)</f>
        <v>-0.18937272589106235</v>
      </c>
      <c r="E65">
        <f>E10+(5/0.017)*(E11*E50-E26*E51)</f>
        <v>0.8659643335315682</v>
      </c>
      <c r="F65">
        <f>F10+(5/0.017)*(F11*F50-F26*F51)</f>
        <v>0.15479719491178434</v>
      </c>
    </row>
    <row r="66" spans="1:6" ht="12.75">
      <c r="A66" t="s">
        <v>70</v>
      </c>
      <c r="B66">
        <f>B11+(6/0.017)*(B12*B50-B27*B51)</f>
        <v>2.48066435517155</v>
      </c>
      <c r="C66">
        <f>C11+(6/0.017)*(C12*C50-C27*C51)</f>
        <v>1.497064287810157</v>
      </c>
      <c r="D66">
        <f>D11+(6/0.017)*(D12*D50-D27*D51)</f>
        <v>1.8245288687457404</v>
      </c>
      <c r="E66">
        <f>E11+(6/0.017)*(E12*E50-E27*E51)</f>
        <v>1.588647995729786</v>
      </c>
      <c r="F66">
        <f>F11+(6/0.017)*(F12*F50-F27*F51)</f>
        <v>12.6573207794058</v>
      </c>
    </row>
    <row r="67" spans="1:6" ht="12.75">
      <c r="A67" t="s">
        <v>71</v>
      </c>
      <c r="B67">
        <f>B12+(7/0.017)*(B13*B50-B28*B51)</f>
        <v>-0.35576879058776734</v>
      </c>
      <c r="C67">
        <f>C12+(7/0.017)*(C13*C50-C28*C51)</f>
        <v>-0.26133117560422614</v>
      </c>
      <c r="D67">
        <f>D12+(7/0.017)*(D13*D50-D28*D51)</f>
        <v>0.06245682905356265</v>
      </c>
      <c r="E67">
        <f>E12+(7/0.017)*(E13*E50-E28*E51)</f>
        <v>0.05719174423446819</v>
      </c>
      <c r="F67">
        <f>F12+(7/0.017)*(F13*F50-F28*F51)</f>
        <v>0.0919455938727943</v>
      </c>
    </row>
    <row r="68" spans="1:6" ht="12.75">
      <c r="A68" t="s">
        <v>72</v>
      </c>
      <c r="B68">
        <f>B13+(8/0.017)*(B14*B50-B29*B51)</f>
        <v>0.01709763601721292</v>
      </c>
      <c r="C68">
        <f>C13+(8/0.017)*(C14*C50-C29*C51)</f>
        <v>-0.23261417692334205</v>
      </c>
      <c r="D68">
        <f>D13+(8/0.017)*(D14*D50-D29*D51)</f>
        <v>0.08469733299038701</v>
      </c>
      <c r="E68">
        <f>E13+(8/0.017)*(E14*E50-E29*E51)</f>
        <v>-0.06835564623481631</v>
      </c>
      <c r="F68">
        <f>F13+(8/0.017)*(F14*F50-F29*F51)</f>
        <v>-0.11743049340651392</v>
      </c>
    </row>
    <row r="69" spans="1:6" ht="12.75">
      <c r="A69" t="s">
        <v>73</v>
      </c>
      <c r="B69">
        <f>B14+(9/0.017)*(B15*B50-B30*B51)</f>
        <v>0.0029769772975174226</v>
      </c>
      <c r="C69">
        <f>C14+(9/0.017)*(C15*C50-C30*C51)</f>
        <v>-0.050271469404101536</v>
      </c>
      <c r="D69">
        <f>D14+(9/0.017)*(D15*D50-D30*D51)</f>
        <v>0.033141200818852</v>
      </c>
      <c r="E69">
        <f>E14+(9/0.017)*(E15*E50-E30*E51)</f>
        <v>0.16763089690305114</v>
      </c>
      <c r="F69">
        <f>F14+(9/0.017)*(F15*F50-F30*F51)</f>
        <v>0.024283906149641946</v>
      </c>
    </row>
    <row r="70" spans="1:6" ht="12.75">
      <c r="A70" t="s">
        <v>74</v>
      </c>
      <c r="B70">
        <f>B15+(10/0.017)*(B16*B50-B31*B51)</f>
        <v>-0.3791676103176218</v>
      </c>
      <c r="C70">
        <f>C15+(10/0.017)*(C16*C50-C31*C51)</f>
        <v>-0.14211450696977854</v>
      </c>
      <c r="D70">
        <f>D15+(10/0.017)*(D16*D50-D31*D51)</f>
        <v>-0.11667525517336776</v>
      </c>
      <c r="E70">
        <f>E15+(10/0.017)*(E16*E50-E31*E51)</f>
        <v>-0.06352699489355769</v>
      </c>
      <c r="F70">
        <f>F15+(10/0.017)*(F16*F50-F31*F51)</f>
        <v>-0.3756965495012426</v>
      </c>
    </row>
    <row r="71" spans="1:6" ht="12.75">
      <c r="A71" t="s">
        <v>75</v>
      </c>
      <c r="B71">
        <f>B16+(11/0.017)*(B17*B50-B32*B51)</f>
        <v>-0.008611422758994085</v>
      </c>
      <c r="C71">
        <f>C16+(11/0.017)*(C17*C50-C32*C51)</f>
        <v>-0.0664119445032611</v>
      </c>
      <c r="D71">
        <f>D16+(11/0.017)*(D17*D50-D32*D51)</f>
        <v>-0.006293954840977612</v>
      </c>
      <c r="E71">
        <f>E16+(11/0.017)*(E17*E50-E32*E51)</f>
        <v>-0.09648707699427504</v>
      </c>
      <c r="F71">
        <f>F16+(11/0.017)*(F17*F50-F32*F51)</f>
        <v>0.029734840023114606</v>
      </c>
    </row>
    <row r="72" spans="1:6" ht="12.75">
      <c r="A72" t="s">
        <v>76</v>
      </c>
      <c r="B72">
        <f>B17+(12/0.017)*(B18*B50-B33*B51)</f>
        <v>-0.006844968867294801</v>
      </c>
      <c r="C72">
        <f>C17+(12/0.017)*(C18*C50-C33*C51)</f>
        <v>-0.008627466313218795</v>
      </c>
      <c r="D72">
        <f>D17+(12/0.017)*(D18*D50-D33*D51)</f>
        <v>-0.014884142171103574</v>
      </c>
      <c r="E72">
        <f>E17+(12/0.017)*(E18*E50-E33*E51)</f>
        <v>0.009999145793867027</v>
      </c>
      <c r="F72">
        <f>F17+(12/0.017)*(F18*F50-F33*F51)</f>
        <v>0.0099754824444152</v>
      </c>
    </row>
    <row r="73" spans="1:6" ht="12.75">
      <c r="A73" t="s">
        <v>77</v>
      </c>
      <c r="B73">
        <f>B18+(13/0.017)*(B19*B50-B34*B51)</f>
        <v>0.03217303877788952</v>
      </c>
      <c r="C73">
        <f>C18+(13/0.017)*(C19*C50-C34*C51)</f>
        <v>0.0352954486811176</v>
      </c>
      <c r="D73">
        <f>D18+(13/0.017)*(D19*D50-D34*D51)</f>
        <v>0.03753800170554007</v>
      </c>
      <c r="E73">
        <f>E18+(13/0.017)*(E19*E50-E34*E51)</f>
        <v>0.03507468842592896</v>
      </c>
      <c r="F73">
        <f>F18+(13/0.017)*(F19*F50-F34*F51)</f>
        <v>-0.012310413003319982</v>
      </c>
    </row>
    <row r="74" spans="1:6" ht="12.75">
      <c r="A74" t="s">
        <v>78</v>
      </c>
      <c r="B74">
        <f>B19+(14/0.017)*(B20*B50-B35*B51)</f>
        <v>-0.20583221712043812</v>
      </c>
      <c r="C74">
        <f>C19+(14/0.017)*(C20*C50-C35*C51)</f>
        <v>-0.18960741350866603</v>
      </c>
      <c r="D74">
        <f>D19+(14/0.017)*(D20*D50-D35*D51)</f>
        <v>-0.19594945648072729</v>
      </c>
      <c r="E74">
        <f>E19+(14/0.017)*(E20*E50-E35*E51)</f>
        <v>-0.1837185926433405</v>
      </c>
      <c r="F74">
        <f>F19+(14/0.017)*(F20*F50-F35*F51)</f>
        <v>-0.1494880399656499</v>
      </c>
    </row>
    <row r="75" spans="1:6" ht="12.75">
      <c r="A75" t="s">
        <v>79</v>
      </c>
      <c r="B75" s="49">
        <f>B20</f>
        <v>0.001368736</v>
      </c>
      <c r="C75" s="49">
        <f>C20</f>
        <v>-0.001212682</v>
      </c>
      <c r="D75" s="49">
        <f>D20</f>
        <v>-0.001781293</v>
      </c>
      <c r="E75" s="49">
        <f>E20</f>
        <v>-0.01299734</v>
      </c>
      <c r="F75" s="49">
        <f>F20</f>
        <v>-0.005214299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40.457657640588074</v>
      </c>
      <c r="C82">
        <f>C22+(2/0.017)*(C8*C51+C23*C50)</f>
        <v>27.074654498132357</v>
      </c>
      <c r="D82">
        <f>D22+(2/0.017)*(D8*D51+D23*D50)</f>
        <v>-11.869578426121354</v>
      </c>
      <c r="E82">
        <f>E22+(2/0.017)*(E8*E51+E23*E50)</f>
        <v>-18.23102693196972</v>
      </c>
      <c r="F82">
        <f>F22+(2/0.017)*(F8*F51+F23*F50)</f>
        <v>-37.281960286568825</v>
      </c>
    </row>
    <row r="83" spans="1:6" ht="12.75">
      <c r="A83" t="s">
        <v>82</v>
      </c>
      <c r="B83">
        <f>B23+(3/0.017)*(B9*B51+B24*B50)</f>
        <v>2.2430787434354205</v>
      </c>
      <c r="C83">
        <f>C23+(3/0.017)*(C9*C51+C24*C50)</f>
        <v>1.146436876007817</v>
      </c>
      <c r="D83">
        <f>D23+(3/0.017)*(D9*D51+D24*D50)</f>
        <v>1.6811073830264986</v>
      </c>
      <c r="E83">
        <f>E23+(3/0.017)*(E9*E51+E24*E50)</f>
        <v>4.773368225318962</v>
      </c>
      <c r="F83">
        <f>F23+(3/0.017)*(F9*F51+F24*F50)</f>
        <v>5.388078165175802</v>
      </c>
    </row>
    <row r="84" spans="1:6" ht="12.75">
      <c r="A84" t="s">
        <v>83</v>
      </c>
      <c r="B84">
        <f>B24+(4/0.017)*(B10*B51+B25*B50)</f>
        <v>-2.022980620590675</v>
      </c>
      <c r="C84">
        <f>C24+(4/0.017)*(C10*C51+C25*C50)</f>
        <v>-0.2497676826737037</v>
      </c>
      <c r="D84">
        <f>D24+(4/0.017)*(D10*D51+D25*D50)</f>
        <v>1.3115580242949212</v>
      </c>
      <c r="E84">
        <f>E24+(4/0.017)*(E10*E51+E25*E50)</f>
        <v>0.873129612676117</v>
      </c>
      <c r="F84">
        <f>F24+(4/0.017)*(F10*F51+F25*F50)</f>
        <v>2.8870440882465</v>
      </c>
    </row>
    <row r="85" spans="1:6" ht="12.75">
      <c r="A85" t="s">
        <v>84</v>
      </c>
      <c r="B85">
        <f>B25+(5/0.017)*(B11*B51+B26*B50)</f>
        <v>-0.12432597904488142</v>
      </c>
      <c r="C85">
        <f>C25+(5/0.017)*(C11*C51+C26*C50)</f>
        <v>-1.0961133276390802</v>
      </c>
      <c r="D85">
        <f>D25+(5/0.017)*(D11*D51+D26*D50)</f>
        <v>0.12610589201236497</v>
      </c>
      <c r="E85">
        <f>E25+(5/0.017)*(E11*E51+E26*E50)</f>
        <v>1.069627772888368</v>
      </c>
      <c r="F85">
        <f>F25+(5/0.017)*(F11*F51+F26*F50)</f>
        <v>-2.123830337038476</v>
      </c>
    </row>
    <row r="86" spans="1:6" ht="12.75">
      <c r="A86" t="s">
        <v>85</v>
      </c>
      <c r="B86">
        <f>B26+(6/0.017)*(B12*B51+B27*B50)</f>
        <v>0.42338585415453245</v>
      </c>
      <c r="C86">
        <f>C26+(6/0.017)*(C12*C51+C27*C50)</f>
        <v>0.49396907039938487</v>
      </c>
      <c r="D86">
        <f>D26+(6/0.017)*(D12*D51+D27*D50)</f>
        <v>-0.024345700587028007</v>
      </c>
      <c r="E86">
        <f>E26+(6/0.017)*(E12*E51+E27*E50)</f>
        <v>0.013637931969046457</v>
      </c>
      <c r="F86">
        <f>F26+(6/0.017)*(F12*F51+F27*F50)</f>
        <v>1.789096581257313</v>
      </c>
    </row>
    <row r="87" spans="1:6" ht="12.75">
      <c r="A87" t="s">
        <v>86</v>
      </c>
      <c r="B87">
        <f>B27+(7/0.017)*(B13*B51+B28*B50)</f>
        <v>-0.00827524103941326</v>
      </c>
      <c r="C87">
        <f>C27+(7/0.017)*(C13*C51+C28*C50)</f>
        <v>0.40202936595220756</v>
      </c>
      <c r="D87">
        <f>D27+(7/0.017)*(D13*D51+D28*D50)</f>
        <v>0.021093517487086925</v>
      </c>
      <c r="E87">
        <f>E27+(7/0.017)*(E13*E51+E28*E50)</f>
        <v>0.07514556831386396</v>
      </c>
      <c r="F87">
        <f>F27+(7/0.017)*(F13*F51+F28*F50)</f>
        <v>0.12749545429343448</v>
      </c>
    </row>
    <row r="88" spans="1:6" ht="12.75">
      <c r="A88" t="s">
        <v>87</v>
      </c>
      <c r="B88">
        <f>B28+(8/0.017)*(B14*B51+B29*B50)</f>
        <v>-0.45572857525918475</v>
      </c>
      <c r="C88">
        <f>C28+(8/0.017)*(C14*C51+C29*C50)</f>
        <v>0.21226417070541512</v>
      </c>
      <c r="D88">
        <f>D28+(8/0.017)*(D14*D51+D29*D50)</f>
        <v>0.2929338658822771</v>
      </c>
      <c r="E88">
        <f>E28+(8/0.017)*(E14*E51+E29*E50)</f>
        <v>0.3831746035264978</v>
      </c>
      <c r="F88">
        <f>F28+(8/0.017)*(F14*F51+F29*F50)</f>
        <v>-0.19306356636244934</v>
      </c>
    </row>
    <row r="89" spans="1:6" ht="12.75">
      <c r="A89" t="s">
        <v>88</v>
      </c>
      <c r="B89">
        <f>B29+(9/0.017)*(B15*B51+B30*B50)</f>
        <v>0.02903953952645781</v>
      </c>
      <c r="C89">
        <f>C29+(9/0.017)*(C15*C51+C30*C50)</f>
        <v>0.022880300710884836</v>
      </c>
      <c r="D89">
        <f>D29+(9/0.017)*(D15*D51+D30*D50)</f>
        <v>0.11925701359089208</v>
      </c>
      <c r="E89">
        <f>E29+(9/0.017)*(E15*E51+E30*E50)</f>
        <v>-0.027667943476477115</v>
      </c>
      <c r="F89">
        <f>F29+(9/0.017)*(F15*F51+F30*F50)</f>
        <v>-0.19262360613756857</v>
      </c>
    </row>
    <row r="90" spans="1:6" ht="12.75">
      <c r="A90" t="s">
        <v>89</v>
      </c>
      <c r="B90">
        <f>B30+(10/0.017)*(B16*B51+B31*B50)</f>
        <v>0.12518642889682363</v>
      </c>
      <c r="C90">
        <f>C30+(10/0.017)*(C16*C51+C31*C50)</f>
        <v>0.0651331714339365</v>
      </c>
      <c r="D90">
        <f>D30+(10/0.017)*(D16*D51+D31*D50)</f>
        <v>0.09323631578488581</v>
      </c>
      <c r="E90">
        <f>E30+(10/0.017)*(E16*E51+E31*E50)</f>
        <v>0.18373785841450954</v>
      </c>
      <c r="F90">
        <f>F30+(10/0.017)*(F16*F51+F31*F50)</f>
        <v>0.32403354036204596</v>
      </c>
    </row>
    <row r="91" spans="1:6" ht="12.75">
      <c r="A91" t="s">
        <v>90</v>
      </c>
      <c r="B91">
        <f>B31+(11/0.017)*(B17*B51+B32*B50)</f>
        <v>-0.012499682239587123</v>
      </c>
      <c r="C91">
        <f>C31+(11/0.017)*(C17*C51+C32*C50)</f>
        <v>0.05373156840039183</v>
      </c>
      <c r="D91">
        <f>D31+(11/0.017)*(D17*D51+D32*D50)</f>
        <v>0.020833537055818942</v>
      </c>
      <c r="E91">
        <f>E31+(11/0.017)*(E17*E51+E32*E50)</f>
        <v>-0.030364891081030517</v>
      </c>
      <c r="F91">
        <f>F31+(11/0.017)*(F17*F51+F32*F50)</f>
        <v>-0.00997823555725113</v>
      </c>
    </row>
    <row r="92" spans="1:6" ht="12.75">
      <c r="A92" t="s">
        <v>91</v>
      </c>
      <c r="B92">
        <f>B32+(12/0.017)*(B18*B51+B33*B50)</f>
        <v>-0.0156675303220147</v>
      </c>
      <c r="C92">
        <f>C32+(12/0.017)*(C18*C51+C33*C50)</f>
        <v>0.04039861306408191</v>
      </c>
      <c r="D92">
        <f>D32+(12/0.017)*(D18*D51+D33*D50)</f>
        <v>0.04838132491637497</v>
      </c>
      <c r="E92">
        <f>E32+(12/0.017)*(E18*E51+E33*E50)</f>
        <v>0.030971021682058522</v>
      </c>
      <c r="F92">
        <f>F32+(12/0.017)*(F18*F51+F33*F50)</f>
        <v>-0.04210079718611844</v>
      </c>
    </row>
    <row r="93" spans="1:6" ht="12.75">
      <c r="A93" t="s">
        <v>92</v>
      </c>
      <c r="B93">
        <f>B33+(13/0.017)*(B19*B51+B34*B50)</f>
        <v>0.0731167524446727</v>
      </c>
      <c r="C93">
        <f>C33+(13/0.017)*(C19*C51+C34*C50)</f>
        <v>0.07841903133261861</v>
      </c>
      <c r="D93">
        <f>D33+(13/0.017)*(D19*D51+D34*D50)</f>
        <v>0.07822097602538915</v>
      </c>
      <c r="E93">
        <f>E33+(13/0.017)*(E19*E51+E34*E50)</f>
        <v>0.06176636696846035</v>
      </c>
      <c r="F93">
        <f>F33+(13/0.017)*(F19*F51+F34*F50)</f>
        <v>0.0470735503643232</v>
      </c>
    </row>
    <row r="94" spans="1:6" ht="12.75">
      <c r="A94" t="s">
        <v>93</v>
      </c>
      <c r="B94">
        <f>B34+(14/0.017)*(B20*B51+B35*B50)</f>
        <v>0.0021478561428430773</v>
      </c>
      <c r="C94">
        <f>C34+(14/0.017)*(C20*C51+C35*C50)</f>
        <v>-0.0002419078832365854</v>
      </c>
      <c r="D94">
        <f>D34+(14/0.017)*(D20*D51+D35*D50)</f>
        <v>0.005734706183206329</v>
      </c>
      <c r="E94">
        <f>E34+(14/0.017)*(E20*E51+E35*E50)</f>
        <v>0.021889572623968234</v>
      </c>
      <c r="F94">
        <f>F34+(14/0.017)*(F20*F51+F35*F50)</f>
        <v>-0.018912654003690826</v>
      </c>
    </row>
    <row r="95" spans="1:6" ht="12.75">
      <c r="A95" t="s">
        <v>94</v>
      </c>
      <c r="B95" s="49">
        <f>B35</f>
        <v>0.0007833919</v>
      </c>
      <c r="C95" s="49">
        <f>C35</f>
        <v>-0.003168538</v>
      </c>
      <c r="D95" s="49">
        <f>D35</f>
        <v>0.003987181</v>
      </c>
      <c r="E95" s="49">
        <f>E35</f>
        <v>0.001957173</v>
      </c>
      <c r="F95" s="49">
        <f>F35</f>
        <v>-2.204326E-06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-0.15963648956454946</v>
      </c>
      <c r="C103">
        <f>C63*10000/C62</f>
        <v>3.182136881767362</v>
      </c>
      <c r="D103">
        <f>D63*10000/D62</f>
        <v>0.8101086118808246</v>
      </c>
      <c r="E103">
        <f>E63*10000/E62</f>
        <v>1.3956439669767797</v>
      </c>
      <c r="F103">
        <f>F63*10000/F62</f>
        <v>-5.760075729014831</v>
      </c>
      <c r="G103">
        <f>AVERAGE(C103:E103)</f>
        <v>1.7959631535416556</v>
      </c>
      <c r="H103">
        <f>STDEV(C103:E103)</f>
        <v>1.2356460320958433</v>
      </c>
      <c r="I103">
        <f>(B103*B4+C103*C4+D103*D4+E103*E4+F103*F4)/SUM(B4:F4)</f>
        <v>0.5042536534818166</v>
      </c>
      <c r="K103">
        <f>(LN(H103)+LN(H123))/2-LN(K114*K115^3)</f>
        <v>-3.436793256464882</v>
      </c>
    </row>
    <row r="104" spans="1:11" ht="12.75">
      <c r="A104" t="s">
        <v>68</v>
      </c>
      <c r="B104">
        <f>B64*10000/B62</f>
        <v>-0.3228842561080849</v>
      </c>
      <c r="C104">
        <f>C64*10000/C62</f>
        <v>-1.040412659384252</v>
      </c>
      <c r="D104">
        <f>D64*10000/D62</f>
        <v>0.4743916932713265</v>
      </c>
      <c r="E104">
        <f>E64*10000/E62</f>
        <v>-0.459274018663906</v>
      </c>
      <c r="F104">
        <f>F64*10000/F62</f>
        <v>-1.2898829384180686</v>
      </c>
      <c r="G104">
        <f>AVERAGE(C104:E104)</f>
        <v>-0.34176499492561047</v>
      </c>
      <c r="H104">
        <f>STDEV(C104:E104)</f>
        <v>0.7642083058309541</v>
      </c>
      <c r="I104">
        <f>(B104*B4+C104*C4+D104*D4+E104*E4+F104*F4)/SUM(B4:F4)</f>
        <v>-0.4657850328498646</v>
      </c>
      <c r="K104">
        <f>(LN(H104)+LN(H124))/2-LN(K114*K115^4)</f>
        <v>-3.5299774553892362</v>
      </c>
    </row>
    <row r="105" spans="1:11" ht="12.75">
      <c r="A105" t="s">
        <v>69</v>
      </c>
      <c r="B105">
        <f>B65*10000/B62</f>
        <v>-0.2344405866636344</v>
      </c>
      <c r="C105">
        <f>C65*10000/C62</f>
        <v>-1.5733755817487058</v>
      </c>
      <c r="D105">
        <f>D65*10000/D62</f>
        <v>-0.1893727570144473</v>
      </c>
      <c r="E105">
        <f>E65*10000/E62</f>
        <v>0.8659630666951411</v>
      </c>
      <c r="F105">
        <f>F65*10000/F62</f>
        <v>0.1548013235853373</v>
      </c>
      <c r="G105">
        <f>AVERAGE(C105:E105)</f>
        <v>-0.29892842402267067</v>
      </c>
      <c r="H105">
        <f>STDEV(C105:E105)</f>
        <v>1.2233540344389993</v>
      </c>
      <c r="I105">
        <f>(B105*B4+C105*C4+D105*D4+E105*E4+F105*F4)/SUM(B4:F4)</f>
        <v>-0.2291784518083907</v>
      </c>
      <c r="K105">
        <f>(LN(H105)+LN(H125))/2-LN(K114*K115^5)</f>
        <v>-2.553942172091994</v>
      </c>
    </row>
    <row r="106" spans="1:11" ht="12.75">
      <c r="A106" t="s">
        <v>70</v>
      </c>
      <c r="B106">
        <f>B66*10000/B62</f>
        <v>2.480670809069747</v>
      </c>
      <c r="C106">
        <f>C66*10000/C62</f>
        <v>1.497069615445738</v>
      </c>
      <c r="D106">
        <f>D66*10000/D62</f>
        <v>1.8245291686068426</v>
      </c>
      <c r="E106">
        <f>E66*10000/E62</f>
        <v>1.5886456716650723</v>
      </c>
      <c r="F106">
        <f>F66*10000/F62</f>
        <v>12.657658369150775</v>
      </c>
      <c r="G106">
        <f>AVERAGE(C106:E106)</f>
        <v>1.6367481519058842</v>
      </c>
      <c r="H106">
        <f>STDEV(C106:E106)</f>
        <v>0.16894622278436938</v>
      </c>
      <c r="I106">
        <f>(B106*B4+C106*C4+D106*D4+E106*E4+F106*F4)/SUM(B4:F4)</f>
        <v>3.2305268331857993</v>
      </c>
      <c r="K106">
        <f>(LN(H106)+LN(H126))/2-LN(K114*K115^6)</f>
        <v>-3.6145190905933084</v>
      </c>
    </row>
    <row r="107" spans="1:11" ht="12.75">
      <c r="A107" t="s">
        <v>71</v>
      </c>
      <c r="B107">
        <f>B67*10000/B62</f>
        <v>-0.35576971618479597</v>
      </c>
      <c r="C107">
        <f>C67*10000/C62</f>
        <v>-0.2613321056092239</v>
      </c>
      <c r="D107">
        <f>D67*10000/D62</f>
        <v>0.06245683931833507</v>
      </c>
      <c r="E107">
        <f>E67*10000/E62</f>
        <v>0.057191660567529355</v>
      </c>
      <c r="F107">
        <f>F67*10000/F62</f>
        <v>0.09194804619980157</v>
      </c>
      <c r="G107">
        <f>AVERAGE(C107:E107)</f>
        <v>-0.04722786857445315</v>
      </c>
      <c r="H107">
        <f>STDEV(C107:E107)</f>
        <v>0.18543839614276342</v>
      </c>
      <c r="I107">
        <f>(B107*B4+C107*C4+D107*D4+E107*E4+F107*F4)/SUM(B4:F4)</f>
        <v>-0.07331592379257246</v>
      </c>
      <c r="K107">
        <f>(LN(H107)+LN(H127))/2-LN(K114*K115^7)</f>
        <v>-3.145487132347338</v>
      </c>
    </row>
    <row r="108" spans="1:9" ht="12.75">
      <c r="A108" t="s">
        <v>72</v>
      </c>
      <c r="B108">
        <f>B68*10000/B62</f>
        <v>0.017097680499813736</v>
      </c>
      <c r="C108">
        <f>C68*10000/C62</f>
        <v>-0.23261500473252544</v>
      </c>
      <c r="D108">
        <f>D68*10000/D62</f>
        <v>0.0846973469103836</v>
      </c>
      <c r="E108">
        <f>E68*10000/E62</f>
        <v>-0.06835554623598344</v>
      </c>
      <c r="F108">
        <f>F68*10000/F62</f>
        <v>-0.1174336254540469</v>
      </c>
      <c r="G108">
        <f>AVERAGE(C108:E108)</f>
        <v>-0.07209106801937509</v>
      </c>
      <c r="H108">
        <f>STDEV(C108:E108)</f>
        <v>0.15868915438218814</v>
      </c>
      <c r="I108">
        <f>(B108*B4+C108*C4+D108*D4+E108*E4+F108*F4)/SUM(B4:F4)</f>
        <v>-0.06527305633278108</v>
      </c>
    </row>
    <row r="109" spans="1:9" ht="12.75">
      <c r="A109" t="s">
        <v>73</v>
      </c>
      <c r="B109">
        <f>B69*10000/B62</f>
        <v>0.0029769850426637472</v>
      </c>
      <c r="C109">
        <f>C69*10000/C62</f>
        <v>-0.050271648306284486</v>
      </c>
      <c r="D109">
        <f>D69*10000/D62</f>
        <v>0.03314120626560441</v>
      </c>
      <c r="E109">
        <f>E69*10000/E62</f>
        <v>0.16763065167248184</v>
      </c>
      <c r="F109">
        <f>F69*10000/F62</f>
        <v>0.024284553837871304</v>
      </c>
      <c r="G109">
        <f>AVERAGE(C109:E109)</f>
        <v>0.05016673654393392</v>
      </c>
      <c r="H109">
        <f>STDEV(C109:E109)</f>
        <v>0.10994432497838533</v>
      </c>
      <c r="I109">
        <f>(B109*B4+C109*C4+D109*D4+E109*E4+F109*F4)/SUM(B4:F4)</f>
        <v>0.0398714338899976</v>
      </c>
    </row>
    <row r="110" spans="1:11" ht="12.75">
      <c r="A110" t="s">
        <v>74</v>
      </c>
      <c r="B110">
        <f>B70*10000/B62</f>
        <v>-0.3791685967909234</v>
      </c>
      <c r="C110">
        <f>C70*10000/C62</f>
        <v>-0.14211501271579763</v>
      </c>
      <c r="D110">
        <f>D70*10000/D62</f>
        <v>-0.11667527434893206</v>
      </c>
      <c r="E110">
        <f>E70*10000/E62</f>
        <v>-0.06352690195865479</v>
      </c>
      <c r="F110">
        <f>F70*10000/F62</f>
        <v>-0.37570656989217244</v>
      </c>
      <c r="G110">
        <f>AVERAGE(C110:E110)</f>
        <v>-0.10743906300779482</v>
      </c>
      <c r="H110">
        <f>STDEV(C110:E110)</f>
        <v>0.040099918803506975</v>
      </c>
      <c r="I110">
        <f>(B110*B4+C110*C4+D110*D4+E110*E4+F110*F4)/SUM(B4:F4)</f>
        <v>-0.18257989146940146</v>
      </c>
      <c r="K110">
        <f>EXP(AVERAGE(K103:K107))</f>
        <v>0.038536716324494874</v>
      </c>
    </row>
    <row r="111" spans="1:9" ht="12.75">
      <c r="A111" t="s">
        <v>75</v>
      </c>
      <c r="B111">
        <f>B71*10000/B62</f>
        <v>-0.008611445163172105</v>
      </c>
      <c r="C111">
        <f>C71*10000/C62</f>
        <v>-0.06641218084490749</v>
      </c>
      <c r="D111">
        <f>D71*10000/D62</f>
        <v>-0.006293955875388341</v>
      </c>
      <c r="E111">
        <f>E71*10000/E62</f>
        <v>-0.09648693584141324</v>
      </c>
      <c r="F111">
        <f>F71*10000/F62</f>
        <v>0.029735633095932718</v>
      </c>
      <c r="G111">
        <f>AVERAGE(C111:E111)</f>
        <v>-0.056397690853903025</v>
      </c>
      <c r="H111">
        <f>STDEV(C111:E111)</f>
        <v>0.04592288009394542</v>
      </c>
      <c r="I111">
        <f>(B111*B4+C111*C4+D111*D4+E111*E4+F111*F4)/SUM(B4:F4)</f>
        <v>-0.03798652023067475</v>
      </c>
    </row>
    <row r="112" spans="1:9" ht="12.75">
      <c r="A112" t="s">
        <v>76</v>
      </c>
      <c r="B112">
        <f>B72*10000/B62</f>
        <v>-0.006844986675722669</v>
      </c>
      <c r="C112">
        <f>C72*10000/C62</f>
        <v>-0.008627497015972764</v>
      </c>
      <c r="D112">
        <f>D72*10000/D62</f>
        <v>-0.014884144617310567</v>
      </c>
      <c r="E112">
        <f>E72*10000/E62</f>
        <v>0.009999131165917998</v>
      </c>
      <c r="F112">
        <f>F72*10000/F62</f>
        <v>0.009975748505506097</v>
      </c>
      <c r="G112">
        <f>AVERAGE(C112:E112)</f>
        <v>-0.004504170155788445</v>
      </c>
      <c r="H112">
        <f>STDEV(C112:E112)</f>
        <v>0.012943945369283293</v>
      </c>
      <c r="I112">
        <f>(B112*B4+C112*C4+D112*D4+E112*E4+F112*F4)/SUM(B4:F4)</f>
        <v>-0.0029090739191102413</v>
      </c>
    </row>
    <row r="113" spans="1:9" ht="12.75">
      <c r="A113" t="s">
        <v>77</v>
      </c>
      <c r="B113">
        <f>B73*10000/B62</f>
        <v>0.03217312248188459</v>
      </c>
      <c r="C113">
        <f>C73*10000/C62</f>
        <v>0.03529557428780648</v>
      </c>
      <c r="D113">
        <f>D73*10000/D62</f>
        <v>0.03753800787490619</v>
      </c>
      <c r="E113">
        <f>E73*10000/E62</f>
        <v>0.035074637114470446</v>
      </c>
      <c r="F113">
        <f>F73*10000/F62</f>
        <v>-0.012310741340513829</v>
      </c>
      <c r="G113">
        <f>AVERAGE(C113:E113)</f>
        <v>0.035969406425727705</v>
      </c>
      <c r="H113">
        <f>STDEV(C113:E113)</f>
        <v>0.0013629329361396652</v>
      </c>
      <c r="I113">
        <f>(B113*B4+C113*C4+D113*D4+E113*E4+F113*F4)/SUM(B4:F4)</f>
        <v>0.02897274128142258</v>
      </c>
    </row>
    <row r="114" spans="1:11" ht="12.75">
      <c r="A114" t="s">
        <v>78</v>
      </c>
      <c r="B114">
        <f>B74*10000/B62</f>
        <v>-0.2058327526302793</v>
      </c>
      <c r="C114">
        <f>C74*10000/C62</f>
        <v>-0.18960808826873535</v>
      </c>
      <c r="D114">
        <f>D74*10000/D62</f>
        <v>-0.19594948868499712</v>
      </c>
      <c r="E114">
        <f>E74*10000/E62</f>
        <v>-0.1837183238777615</v>
      </c>
      <c r="F114">
        <f>F74*10000/F62</f>
        <v>-0.14949202703607092</v>
      </c>
      <c r="G114">
        <f>AVERAGE(C114:E114)</f>
        <v>-0.18975863361049802</v>
      </c>
      <c r="H114">
        <f>STDEV(C114:E114)</f>
        <v>0.006116971968251344</v>
      </c>
      <c r="I114">
        <f>(B114*B4+C114*C4+D114*D4+E114*E4+F114*F4)/SUM(B4:F4)</f>
        <v>-0.18670664434762704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0.001368739561014929</v>
      </c>
      <c r="C115">
        <f>C75*10000/C62</f>
        <v>-0.0012126863155980836</v>
      </c>
      <c r="D115">
        <f>D75*10000/D62</f>
        <v>-0.0017812932927552926</v>
      </c>
      <c r="E115">
        <f>E75*10000/E62</f>
        <v>-0.012997320985933102</v>
      </c>
      <c r="F115">
        <f>F75*10000/F62</f>
        <v>-0.005214438073181467</v>
      </c>
      <c r="G115">
        <f>AVERAGE(C115:E115)</f>
        <v>-0.005330433531428826</v>
      </c>
      <c r="H115">
        <f>STDEV(C115:E115)</f>
        <v>0.006645803254960551</v>
      </c>
      <c r="I115">
        <f>(B115*B4+C115*C4+D115*D4+E115*E4+F115*F4)/SUM(B4:F4)</f>
        <v>-0.004345427189387992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40.457762898521565</v>
      </c>
      <c r="C122">
        <f>C82*10000/C62</f>
        <v>27.074750849300322</v>
      </c>
      <c r="D122">
        <f>D82*10000/D62</f>
        <v>-11.869580376885155</v>
      </c>
      <c r="E122">
        <f>E82*10000/E62</f>
        <v>-18.231000261438236</v>
      </c>
      <c r="F122">
        <f>F82*10000/F62</f>
        <v>-37.28295465241328</v>
      </c>
      <c r="G122">
        <f>AVERAGE(C122:E122)</f>
        <v>-1.0086099296743563</v>
      </c>
      <c r="H122">
        <f>STDEV(C122:E122)</f>
        <v>24.52801011534439</v>
      </c>
      <c r="I122">
        <f>(B122*B4+C122*C4+D122*D4+E122*E4+F122*F4)/SUM(B4:F4)</f>
        <v>0.15090272585951042</v>
      </c>
    </row>
    <row r="123" spans="1:9" ht="12.75">
      <c r="A123" t="s">
        <v>82</v>
      </c>
      <c r="B123">
        <f>B83*10000/B62</f>
        <v>2.243084579211562</v>
      </c>
      <c r="C123">
        <f>C83*10000/C62</f>
        <v>1.146440955857922</v>
      </c>
      <c r="D123">
        <f>D83*10000/D62</f>
        <v>1.681107659316297</v>
      </c>
      <c r="E123">
        <f>E83*10000/E62</f>
        <v>4.773361242263755</v>
      </c>
      <c r="F123">
        <f>F83*10000/F62</f>
        <v>5.388221873308462</v>
      </c>
      <c r="G123">
        <f>AVERAGE(C123:E123)</f>
        <v>2.5336366191459914</v>
      </c>
      <c r="H123">
        <f>STDEV(C123:E123)</f>
        <v>1.9579943594139304</v>
      </c>
      <c r="I123">
        <f>(B123*B4+C123*C4+D123*D4+E123*E4+F123*F4)/SUM(B4:F4)</f>
        <v>2.8726735161157344</v>
      </c>
    </row>
    <row r="124" spans="1:9" ht="12.75">
      <c r="A124" t="s">
        <v>83</v>
      </c>
      <c r="B124">
        <f>B84*10000/B62</f>
        <v>-2.022985883741634</v>
      </c>
      <c r="C124">
        <f>C84*10000/C62</f>
        <v>-0.249768571527445</v>
      </c>
      <c r="D124">
        <f>D84*10000/D62</f>
        <v>1.3115582398493264</v>
      </c>
      <c r="E124">
        <f>E84*10000/E62</f>
        <v>0.8731283353574606</v>
      </c>
      <c r="F124">
        <f>F84*10000/F62</f>
        <v>2.887121090046049</v>
      </c>
      <c r="G124">
        <f>AVERAGE(C124:E124)</f>
        <v>0.644972667893114</v>
      </c>
      <c r="H124">
        <f>STDEV(C124:E124)</f>
        <v>0.8052804538966937</v>
      </c>
      <c r="I124">
        <f>(B124*B4+C124*C4+D124*D4+E124*E4+F124*F4)/SUM(B4:F4)</f>
        <v>0.5582355328739537</v>
      </c>
    </row>
    <row r="125" spans="1:9" ht="12.75">
      <c r="A125" t="s">
        <v>84</v>
      </c>
      <c r="B125">
        <f>B85*10000/B62</f>
        <v>-0.12432630250146284</v>
      </c>
      <c r="C125">
        <f>C85*10000/C62</f>
        <v>-1.0961172284016676</v>
      </c>
      <c r="D125">
        <f>D85*10000/D62</f>
        <v>0.1261059127378533</v>
      </c>
      <c r="E125">
        <f>E85*10000/E62</f>
        <v>1.0696262081086494</v>
      </c>
      <c r="F125">
        <f>F85*10000/F62</f>
        <v>-2.1238869827816274</v>
      </c>
      <c r="G125">
        <f>AVERAGE(C125:E125)</f>
        <v>0.03320496414827837</v>
      </c>
      <c r="H125">
        <f>STDEV(C125:E125)</f>
        <v>1.0858563891618043</v>
      </c>
      <c r="I125">
        <f>(B125*B4+C125*C4+D125*D4+E125*E4+F125*F4)/SUM(B4:F4)</f>
        <v>-0.2777908753791455</v>
      </c>
    </row>
    <row r="126" spans="1:9" ht="12.75">
      <c r="A126" t="s">
        <v>85</v>
      </c>
      <c r="B126">
        <f>B86*10000/B62</f>
        <v>0.42338695566961454</v>
      </c>
      <c r="C126">
        <f>C86*10000/C62</f>
        <v>0.4939708282979713</v>
      </c>
      <c r="D126">
        <f>D86*10000/D62</f>
        <v>-0.024345704588241</v>
      </c>
      <c r="E126">
        <f>E86*10000/E62</f>
        <v>0.013637912017844842</v>
      </c>
      <c r="F126">
        <f>F86*10000/F62</f>
        <v>1.7891442991487314</v>
      </c>
      <c r="G126">
        <f>AVERAGE(C126:E126)</f>
        <v>0.1610876785758584</v>
      </c>
      <c r="H126">
        <f>STDEV(C126:E126)</f>
        <v>0.2889101630426065</v>
      </c>
      <c r="I126">
        <f>(B126*B4+C126*C4+D126*D4+E126*E4+F126*F4)/SUM(B4:F4)</f>
        <v>0.41649857905787047</v>
      </c>
    </row>
    <row r="127" spans="1:9" ht="12.75">
      <c r="A127" t="s">
        <v>86</v>
      </c>
      <c r="B127">
        <f>B87*10000/B62</f>
        <v>-0.008275262568953567</v>
      </c>
      <c r="C127">
        <f>C87*10000/C62</f>
        <v>0.4020307966629473</v>
      </c>
      <c r="D127">
        <f>D87*10000/D62</f>
        <v>0.021093520953804012</v>
      </c>
      <c r="E127">
        <f>E87*10000/E62</f>
        <v>0.07514545838191919</v>
      </c>
      <c r="F127">
        <f>F87*10000/F62</f>
        <v>0.12749885478858275</v>
      </c>
      <c r="G127">
        <f>AVERAGE(C127:E127)</f>
        <v>0.16608992533289016</v>
      </c>
      <c r="H127">
        <f>STDEV(C127:E127)</f>
        <v>0.20611034437388906</v>
      </c>
      <c r="I127">
        <f>(B127*B4+C127*C4+D127*D4+E127*E4+F127*F4)/SUM(B4:F4)</f>
        <v>0.135749395298542</v>
      </c>
    </row>
    <row r="128" spans="1:9" ht="12.75">
      <c r="A128" t="s">
        <v>87</v>
      </c>
      <c r="B128">
        <f>B88*10000/B62</f>
        <v>-0.45572976091972117</v>
      </c>
      <c r="C128">
        <f>C88*10000/C62</f>
        <v>0.21226492609458417</v>
      </c>
      <c r="D128">
        <f>D88*10000/D62</f>
        <v>0.29293391402592306</v>
      </c>
      <c r="E128">
        <f>E88*10000/E62</f>
        <v>0.3831740429727579</v>
      </c>
      <c r="F128">
        <f>F88*10000/F62</f>
        <v>-0.19306871565757017</v>
      </c>
      <c r="G128">
        <f>AVERAGE(C128:E128)</f>
        <v>0.2961242943644217</v>
      </c>
      <c r="H128">
        <f>STDEV(C128:E128)</f>
        <v>0.08549921317209605</v>
      </c>
      <c r="I128">
        <f>(B128*B4+C128*C4+D128*D4+E128*E4+F128*F4)/SUM(B4:F4)</f>
        <v>0.12201179758417469</v>
      </c>
    </row>
    <row r="129" spans="1:9" ht="12.75">
      <c r="A129" t="s">
        <v>88</v>
      </c>
      <c r="B129">
        <f>B89*10000/B62</f>
        <v>0.02903961507808631</v>
      </c>
      <c r="C129">
        <f>C89*10000/C62</f>
        <v>0.0228803821355138</v>
      </c>
      <c r="D129">
        <f>D89*10000/D62</f>
        <v>0.11925703319076805</v>
      </c>
      <c r="E129">
        <f>E89*10000/E62</f>
        <v>-0.02766790300049294</v>
      </c>
      <c r="F129">
        <f>F89*10000/F62</f>
        <v>-0.19262874369828978</v>
      </c>
      <c r="G129">
        <f>AVERAGE(C129:E129)</f>
        <v>0.038156504108596306</v>
      </c>
      <c r="H129">
        <f>STDEV(C129:E129)</f>
        <v>0.07464418360196526</v>
      </c>
      <c r="I129">
        <f>(B129*B4+C129*C4+D129*D4+E129*E4+F129*F4)/SUM(B4:F4)</f>
        <v>0.006011708710917191</v>
      </c>
    </row>
    <row r="130" spans="1:9" ht="12.75">
      <c r="A130" t="s">
        <v>89</v>
      </c>
      <c r="B130">
        <f>B90*10000/B62</f>
        <v>0.1251867545920214</v>
      </c>
      <c r="C130">
        <f>C90*10000/C62</f>
        <v>0.06513340322478507</v>
      </c>
      <c r="D130">
        <f>D90*10000/D62</f>
        <v>0.09323633110826321</v>
      </c>
      <c r="E130">
        <f>E90*10000/E62</f>
        <v>0.18373758962074624</v>
      </c>
      <c r="F130">
        <f>F90*10000/F62</f>
        <v>0.3240421828229712</v>
      </c>
      <c r="G130">
        <f>AVERAGE(C130:E130)</f>
        <v>0.11403577465126484</v>
      </c>
      <c r="H130">
        <f>STDEV(C130:E130)</f>
        <v>0.06197742247331574</v>
      </c>
      <c r="I130">
        <f>(B130*B4+C130*C4+D130*D4+E130*E4+F130*F4)/SUM(B4:F4)</f>
        <v>0.14368801053968297</v>
      </c>
    </row>
    <row r="131" spans="1:9" ht="12.75">
      <c r="A131" t="s">
        <v>90</v>
      </c>
      <c r="B131">
        <f>B91*10000/B62</f>
        <v>-0.012499714759777328</v>
      </c>
      <c r="C131">
        <f>C91*10000/C62</f>
        <v>0.05373175961610512</v>
      </c>
      <c r="D131">
        <f>D91*10000/D62</f>
        <v>0.020833540479808278</v>
      </c>
      <c r="E131">
        <f>E91*10000/E62</f>
        <v>-0.03036484665962811</v>
      </c>
      <c r="F131">
        <f>F91*10000/F62</f>
        <v>-0.009978501691771679</v>
      </c>
      <c r="G131">
        <f>AVERAGE(C131:E131)</f>
        <v>0.014733484478761764</v>
      </c>
      <c r="H131">
        <f>STDEV(C131:E131)</f>
        <v>0.042378860404520685</v>
      </c>
      <c r="I131">
        <f>(B131*B4+C131*C4+D131*D4+E131*E4+F131*F4)/SUM(B4:F4)</f>
        <v>0.007498074649905898</v>
      </c>
    </row>
    <row r="132" spans="1:9" ht="12.75">
      <c r="A132" t="s">
        <v>91</v>
      </c>
      <c r="B132">
        <f>B92*10000/B62</f>
        <v>-0.015667571083936193</v>
      </c>
      <c r="C132">
        <f>C92*10000/C62</f>
        <v>0.04039875683151403</v>
      </c>
      <c r="D132">
        <f>D92*10000/D62</f>
        <v>0.04838133286783996</v>
      </c>
      <c r="E132">
        <f>E92*10000/E62</f>
        <v>0.03097097637393562</v>
      </c>
      <c r="F132">
        <f>F92*10000/F62</f>
        <v>-0.042101920077576516</v>
      </c>
      <c r="G132">
        <f>AVERAGE(C132:E132)</f>
        <v>0.03991702202442987</v>
      </c>
      <c r="H132">
        <f>STDEV(C132:E132)</f>
        <v>0.008715169512377639</v>
      </c>
      <c r="I132">
        <f>(B132*B4+C132*C4+D132*D4+E132*E4+F132*F4)/SUM(B4:F4)</f>
        <v>0.020922066868490952</v>
      </c>
    </row>
    <row r="133" spans="1:9" ht="12.75">
      <c r="A133" t="s">
        <v>92</v>
      </c>
      <c r="B133">
        <f>B93*10000/B62</f>
        <v>0.07311694267116416</v>
      </c>
      <c r="C133">
        <f>C93*10000/C62</f>
        <v>0.07841931040414878</v>
      </c>
      <c r="D133">
        <f>D93*10000/D62</f>
        <v>0.07822098888099724</v>
      </c>
      <c r="E133">
        <f>E93*10000/E62</f>
        <v>0.061766276609215034</v>
      </c>
      <c r="F133">
        <f>F93*10000/F62</f>
        <v>0.0470748058865731</v>
      </c>
      <c r="G133">
        <f>AVERAGE(C133:E133)</f>
        <v>0.072802191964787</v>
      </c>
      <c r="H133">
        <f>STDEV(C133:E133)</f>
        <v>0.009557897449656445</v>
      </c>
      <c r="I133">
        <f>(B133*B4+C133*C4+D133*D4+E133*E4+F133*F4)/SUM(B4:F4)</f>
        <v>0.06941251298631065</v>
      </c>
    </row>
    <row r="134" spans="1:9" ht="12.75">
      <c r="A134" t="s">
        <v>93</v>
      </c>
      <c r="B134">
        <f>B94*10000/B62</f>
        <v>0.002147861730880354</v>
      </c>
      <c r="C134">
        <f>C94*10000/C62</f>
        <v>-0.0002419087441194857</v>
      </c>
      <c r="D134">
        <f>D94*10000/D62</f>
        <v>0.005734707125704607</v>
      </c>
      <c r="E134">
        <f>E94*10000/E62</f>
        <v>0.021889540601277575</v>
      </c>
      <c r="F134">
        <f>F94*10000/F62</f>
        <v>-0.018913158432562718</v>
      </c>
      <c r="G134">
        <f>AVERAGE(C134:E134)</f>
        <v>0.009127446327620898</v>
      </c>
      <c r="H134">
        <f>STDEV(C134:E134)</f>
        <v>0.011449160318605626</v>
      </c>
      <c r="I134">
        <f>(B134*B4+C134*C4+D134*D4+E134*E4+F134*F4)/SUM(B4:F4)</f>
        <v>0.00437218682507188</v>
      </c>
    </row>
    <row r="135" spans="1:9" ht="12.75">
      <c r="A135" t="s">
        <v>94</v>
      </c>
      <c r="B135">
        <f>B95*10000/B62</f>
        <v>0.0007833939381360987</v>
      </c>
      <c r="C135">
        <f>C95*10000/C62</f>
        <v>-0.003168549275945813</v>
      </c>
      <c r="D135">
        <f>D95*10000/D62</f>
        <v>0.003987181655292723</v>
      </c>
      <c r="E135">
        <f>E95*10000/E62</f>
        <v>0.001957170136812736</v>
      </c>
      <c r="F135">
        <f>F95*10000/F62</f>
        <v>-2.2043847926833137E-06</v>
      </c>
      <c r="G135">
        <f>AVERAGE(C135:E135)</f>
        <v>0.0009252675053865486</v>
      </c>
      <c r="H135">
        <f>STDEV(C135:E135)</f>
        <v>0.0036877823377511314</v>
      </c>
      <c r="I135">
        <f>(B135*B4+C135*C4+D135*D4+E135*E4+F135*F4)/SUM(B4:F4)</f>
        <v>0.0007801685890167601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2005-10-06T06:46:30Z</cp:lastPrinted>
  <dcterms:created xsi:type="dcterms:W3CDTF">2005-10-06T06:46:30Z</dcterms:created>
  <dcterms:modified xsi:type="dcterms:W3CDTF">2005-10-06T06:55:10Z</dcterms:modified>
  <cp:category/>
  <cp:version/>
  <cp:contentType/>
  <cp:contentStatus/>
</cp:coreProperties>
</file>