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<sst xmlns="http://schemas.openxmlformats.org/spreadsheetml/2006/main" count="204" uniqueCount="98">
  <si>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Fri 07/10/2005       07:27:24</t>
  </si>
  <si>
    <t>LISSNER</t>
  </si>
  <si>
    <t>HCMQAP696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</si>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</sst>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49523909"/>
        <c:axId val="43061998"/>
      </c:lineChart>
      <c:catAx>
        <c:axId val="4952390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061998"/>
        <c:crosses val="autoZero"/>
        <c:auto val="1"/>
        <c:lblOffset val="100"/>
        <c:noMultiLvlLbl val="0"/>
      </c:catAx>
      <c:valAx>
        <c:axId val="43061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52390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-0.002258</v>
      </c>
      <c r="C4" s="12">
        <v>-0.00375</v>
      </c>
      <c r="D4" s="12">
        <v>-0.003748</v>
      </c>
      <c r="E4" s="12">
        <v>-0.003748</v>
      </c>
      <c r="F4" s="24">
        <v>-0.002078</v>
      </c>
      <c r="G4" s="34">
        <v>-0.011684</v>
      </c>
    </row>
    <row r="5" spans="1:7" ht="12.75" thickBot="1">
      <c r="A5" s="44" t="s">
        <v>13</v>
      </c>
      <c r="B5" s="45">
        <v>-1.636152</v>
      </c>
      <c r="C5" s="46">
        <v>0.415928</v>
      </c>
      <c r="D5" s="46">
        <v>2.269292</v>
      </c>
      <c r="E5" s="46">
        <v>-0.750484</v>
      </c>
      <c r="F5" s="47">
        <v>-1.661247</v>
      </c>
      <c r="G5" s="48">
        <v>5.491656</v>
      </c>
    </row>
    <row r="6" spans="1:7" ht="12.75" thickTop="1">
      <c r="A6" s="6" t="s">
        <v>14</v>
      </c>
      <c r="B6" s="39">
        <v>114.9745</v>
      </c>
      <c r="C6" s="40">
        <v>-107.3289</v>
      </c>
      <c r="D6" s="40">
        <v>54.21326</v>
      </c>
      <c r="E6" s="40">
        <v>-74.24083</v>
      </c>
      <c r="F6" s="41">
        <v>104.8656</v>
      </c>
      <c r="G6" s="42">
        <v>-0.0008004204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2.394638</v>
      </c>
      <c r="C8" s="13">
        <v>1.609004</v>
      </c>
      <c r="D8" s="13">
        <v>0.3402945</v>
      </c>
      <c r="E8" s="13">
        <v>1.955935</v>
      </c>
      <c r="F8" s="25">
        <v>-0.825747</v>
      </c>
      <c r="G8" s="35">
        <v>1.17651</v>
      </c>
    </row>
    <row r="9" spans="1:7" ht="12">
      <c r="A9" s="20" t="s">
        <v>17</v>
      </c>
      <c r="B9" s="29">
        <v>0.4638885</v>
      </c>
      <c r="C9" s="13">
        <v>0.05369323</v>
      </c>
      <c r="D9" s="13">
        <v>0.3689221</v>
      </c>
      <c r="E9" s="13">
        <v>-0.3174985</v>
      </c>
      <c r="F9" s="25">
        <v>-1.259176</v>
      </c>
      <c r="G9" s="35">
        <v>-0.07531775</v>
      </c>
    </row>
    <row r="10" spans="1:7" ht="12">
      <c r="A10" s="20" t="s">
        <v>18</v>
      </c>
      <c r="B10" s="29">
        <v>0.6236821</v>
      </c>
      <c r="C10" s="13">
        <v>0.1401019</v>
      </c>
      <c r="D10" s="13">
        <v>0.6004385</v>
      </c>
      <c r="E10" s="13">
        <v>0.1985926</v>
      </c>
      <c r="F10" s="25">
        <v>0.3437836</v>
      </c>
      <c r="G10" s="35">
        <v>0.3621192</v>
      </c>
    </row>
    <row r="11" spans="1:7" ht="12">
      <c r="A11" s="21" t="s">
        <v>19</v>
      </c>
      <c r="B11" s="31">
        <v>2.194182</v>
      </c>
      <c r="C11" s="15">
        <v>0.5342692</v>
      </c>
      <c r="D11" s="15">
        <v>1.971159</v>
      </c>
      <c r="E11" s="15">
        <v>1.543035</v>
      </c>
      <c r="F11" s="27">
        <v>13.48978</v>
      </c>
      <c r="G11" s="37">
        <v>3.090626</v>
      </c>
    </row>
    <row r="12" spans="1:7" ht="12">
      <c r="A12" s="20" t="s">
        <v>20</v>
      </c>
      <c r="B12" s="29">
        <v>0.168353</v>
      </c>
      <c r="C12" s="13">
        <v>0.2896663</v>
      </c>
      <c r="D12" s="13">
        <v>0.3431075</v>
      </c>
      <c r="E12" s="13">
        <v>0.4728838</v>
      </c>
      <c r="F12" s="25">
        <v>-0.04078255</v>
      </c>
      <c r="G12" s="35">
        <v>0.2849616</v>
      </c>
    </row>
    <row r="13" spans="1:7" ht="12">
      <c r="A13" s="20" t="s">
        <v>21</v>
      </c>
      <c r="B13" s="29">
        <v>0.1671036</v>
      </c>
      <c r="C13" s="13">
        <v>0.1694713</v>
      </c>
      <c r="D13" s="13">
        <v>-0.03695239</v>
      </c>
      <c r="E13" s="13">
        <v>-0.1445135</v>
      </c>
      <c r="F13" s="25">
        <v>-0.3336356</v>
      </c>
      <c r="G13" s="35">
        <v>-0.02314131</v>
      </c>
    </row>
    <row r="14" spans="1:7" ht="12">
      <c r="A14" s="20" t="s">
        <v>22</v>
      </c>
      <c r="B14" s="29">
        <v>-0.1081198</v>
      </c>
      <c r="C14" s="13">
        <v>0.01014203</v>
      </c>
      <c r="D14" s="13">
        <v>0.014478</v>
      </c>
      <c r="E14" s="13">
        <v>0.1855927</v>
      </c>
      <c r="F14" s="25">
        <v>-0.00367155</v>
      </c>
      <c r="G14" s="35">
        <v>0.03440816</v>
      </c>
    </row>
    <row r="15" spans="1:7" ht="12">
      <c r="A15" s="21" t="s">
        <v>23</v>
      </c>
      <c r="B15" s="31">
        <v>-0.3458024</v>
      </c>
      <c r="C15" s="15">
        <v>-0.1610528</v>
      </c>
      <c r="D15" s="15">
        <v>-0.06995752</v>
      </c>
      <c r="E15" s="15">
        <v>-0.1171178</v>
      </c>
      <c r="F15" s="27">
        <v>-0.3205893</v>
      </c>
      <c r="G15" s="37">
        <v>-0.1766126</v>
      </c>
    </row>
    <row r="16" spans="1:7" ht="12">
      <c r="A16" s="20" t="s">
        <v>24</v>
      </c>
      <c r="B16" s="29">
        <v>0.04068514</v>
      </c>
      <c r="C16" s="13">
        <v>0.01651637</v>
      </c>
      <c r="D16" s="13">
        <v>0.03762037</v>
      </c>
      <c r="E16" s="13">
        <v>-0.004105586</v>
      </c>
      <c r="F16" s="25">
        <v>-0.03653797</v>
      </c>
      <c r="G16" s="35">
        <v>0.01306414</v>
      </c>
    </row>
    <row r="17" spans="1:7" ht="12">
      <c r="A17" s="20" t="s">
        <v>25</v>
      </c>
      <c r="B17" s="29">
        <v>-0.02217435</v>
      </c>
      <c r="C17" s="13">
        <v>-0.01026379</v>
      </c>
      <c r="D17" s="13">
        <v>-0.02848103</v>
      </c>
      <c r="E17" s="13">
        <v>-0.02194195</v>
      </c>
      <c r="F17" s="25">
        <v>-0.02729846</v>
      </c>
      <c r="G17" s="35">
        <v>-0.0214543</v>
      </c>
    </row>
    <row r="18" spans="1:7" ht="12">
      <c r="A18" s="20" t="s">
        <v>26</v>
      </c>
      <c r="B18" s="29">
        <v>-0.0007119694</v>
      </c>
      <c r="C18" s="13">
        <v>0.04700339</v>
      </c>
      <c r="D18" s="13">
        <v>-0.003057659</v>
      </c>
      <c r="E18" s="13">
        <v>0.04772569</v>
      </c>
      <c r="F18" s="25">
        <v>-0.03406173</v>
      </c>
      <c r="G18" s="35">
        <v>0.01741897</v>
      </c>
    </row>
    <row r="19" spans="1:7" ht="12">
      <c r="A19" s="21" t="s">
        <v>27</v>
      </c>
      <c r="B19" s="31">
        <v>-0.2002978</v>
      </c>
      <c r="C19" s="15">
        <v>-0.1658684</v>
      </c>
      <c r="D19" s="15">
        <v>-0.1916241</v>
      </c>
      <c r="E19" s="15">
        <v>-0.1871553</v>
      </c>
      <c r="F19" s="27">
        <v>-0.1373339</v>
      </c>
      <c r="G19" s="37">
        <v>-0.1783681</v>
      </c>
    </row>
    <row r="20" spans="1:7" ht="12.75" thickBot="1">
      <c r="A20" s="44" t="s">
        <v>28</v>
      </c>
      <c r="B20" s="45">
        <v>0.001868088</v>
      </c>
      <c r="C20" s="46">
        <v>-0.003267506</v>
      </c>
      <c r="D20" s="46">
        <v>-0.005438994</v>
      </c>
      <c r="E20" s="46">
        <v>-0.007940556</v>
      </c>
      <c r="F20" s="47">
        <v>-0.001949511</v>
      </c>
      <c r="G20" s="48">
        <v>-0.003994027</v>
      </c>
    </row>
    <row r="21" spans="1:7" ht="12.75" thickTop="1">
      <c r="A21" s="6" t="s">
        <v>29</v>
      </c>
      <c r="B21" s="39">
        <v>-16.91261</v>
      </c>
      <c r="C21" s="40">
        <v>26.83946</v>
      </c>
      <c r="D21" s="40">
        <v>-23.0772</v>
      </c>
      <c r="E21" s="40">
        <v>0.6475673</v>
      </c>
      <c r="F21" s="41">
        <v>10.45902</v>
      </c>
      <c r="G21" s="43">
        <v>0.007561954</v>
      </c>
    </row>
    <row r="22" spans="1:7" ht="12">
      <c r="A22" s="20" t="s">
        <v>30</v>
      </c>
      <c r="B22" s="29">
        <v>-32.72316</v>
      </c>
      <c r="C22" s="13">
        <v>8.318569</v>
      </c>
      <c r="D22" s="13">
        <v>45.38615</v>
      </c>
      <c r="E22" s="13">
        <v>-15.00969</v>
      </c>
      <c r="F22" s="25">
        <v>-33.22505</v>
      </c>
      <c r="G22" s="36">
        <v>0</v>
      </c>
    </row>
    <row r="23" spans="1:7" ht="12">
      <c r="A23" s="20" t="s">
        <v>31</v>
      </c>
      <c r="B23" s="29">
        <v>2.895196</v>
      </c>
      <c r="C23" s="13">
        <v>-0.9523255</v>
      </c>
      <c r="D23" s="13">
        <v>-1.728424</v>
      </c>
      <c r="E23" s="13">
        <v>-4.280915</v>
      </c>
      <c r="F23" s="25">
        <v>10.92949</v>
      </c>
      <c r="G23" s="35">
        <v>0.2022924</v>
      </c>
    </row>
    <row r="24" spans="1:7" ht="12">
      <c r="A24" s="20" t="s">
        <v>32</v>
      </c>
      <c r="B24" s="29">
        <v>1.075122</v>
      </c>
      <c r="C24" s="13">
        <v>1.899098</v>
      </c>
      <c r="D24" s="13">
        <v>1.650969</v>
      </c>
      <c r="E24" s="13">
        <v>3.476258</v>
      </c>
      <c r="F24" s="25">
        <v>2.14456</v>
      </c>
      <c r="G24" s="35">
        <v>2.132087</v>
      </c>
    </row>
    <row r="25" spans="1:7" ht="12">
      <c r="A25" s="20" t="s">
        <v>33</v>
      </c>
      <c r="B25" s="29">
        <v>0.0547082</v>
      </c>
      <c r="C25" s="13">
        <v>-1.058336</v>
      </c>
      <c r="D25" s="13">
        <v>-0.9586764</v>
      </c>
      <c r="E25" s="13">
        <v>-1.646317</v>
      </c>
      <c r="F25" s="25">
        <v>1.429632</v>
      </c>
      <c r="G25" s="35">
        <v>-0.682743</v>
      </c>
    </row>
    <row r="26" spans="1:7" ht="12">
      <c r="A26" s="21" t="s">
        <v>34</v>
      </c>
      <c r="B26" s="31">
        <v>0.8270527</v>
      </c>
      <c r="C26" s="15">
        <v>0.9570988</v>
      </c>
      <c r="D26" s="15">
        <v>1.002363</v>
      </c>
      <c r="E26" s="15">
        <v>0.06575262</v>
      </c>
      <c r="F26" s="27">
        <v>1.565356</v>
      </c>
      <c r="G26" s="37">
        <v>0.8157176</v>
      </c>
    </row>
    <row r="27" spans="1:7" ht="12">
      <c r="A27" s="20" t="s">
        <v>35</v>
      </c>
      <c r="B27" s="29">
        <v>0.5886988</v>
      </c>
      <c r="C27" s="13">
        <v>0.3036514</v>
      </c>
      <c r="D27" s="13">
        <v>0.1998464</v>
      </c>
      <c r="E27" s="13">
        <v>-0.1497601</v>
      </c>
      <c r="F27" s="25">
        <v>1.149668</v>
      </c>
      <c r="G27" s="35">
        <v>0.3237294</v>
      </c>
    </row>
    <row r="28" spans="1:7" ht="12">
      <c r="A28" s="20" t="s">
        <v>36</v>
      </c>
      <c r="B28" s="29">
        <v>-0.2898085</v>
      </c>
      <c r="C28" s="13">
        <v>-0.3737837</v>
      </c>
      <c r="D28" s="13">
        <v>-0.1641145</v>
      </c>
      <c r="E28" s="13">
        <v>-0.1180932</v>
      </c>
      <c r="F28" s="25">
        <v>0.1469022</v>
      </c>
      <c r="G28" s="35">
        <v>-0.180249</v>
      </c>
    </row>
    <row r="29" spans="1:7" ht="12">
      <c r="A29" s="20" t="s">
        <v>37</v>
      </c>
      <c r="B29" s="29">
        <v>0.01445238</v>
      </c>
      <c r="C29" s="13">
        <v>-0.0438469</v>
      </c>
      <c r="D29" s="13">
        <v>0.01199948</v>
      </c>
      <c r="E29" s="13">
        <v>0.1482196</v>
      </c>
      <c r="F29" s="25">
        <v>0.1835344</v>
      </c>
      <c r="G29" s="35">
        <v>0.05455102</v>
      </c>
    </row>
    <row r="30" spans="1:7" ht="12">
      <c r="A30" s="21" t="s">
        <v>38</v>
      </c>
      <c r="B30" s="31">
        <v>0.2514775</v>
      </c>
      <c r="C30" s="15">
        <v>0.1952771</v>
      </c>
      <c r="D30" s="15">
        <v>0.1853797</v>
      </c>
      <c r="E30" s="15">
        <v>0.01919085</v>
      </c>
      <c r="F30" s="27">
        <v>0.1459564</v>
      </c>
      <c r="G30" s="37">
        <v>0.1521225</v>
      </c>
    </row>
    <row r="31" spans="1:7" ht="12">
      <c r="A31" s="20" t="s">
        <v>39</v>
      </c>
      <c r="B31" s="29">
        <v>0.01214783</v>
      </c>
      <c r="C31" s="13">
        <v>0.01285977</v>
      </c>
      <c r="D31" s="13">
        <v>0.03107085</v>
      </c>
      <c r="E31" s="13">
        <v>0.08668487</v>
      </c>
      <c r="F31" s="25">
        <v>0.08168448</v>
      </c>
      <c r="G31" s="35">
        <v>0.04407052</v>
      </c>
    </row>
    <row r="32" spans="1:7" ht="12">
      <c r="A32" s="20" t="s">
        <v>40</v>
      </c>
      <c r="B32" s="29">
        <v>-0.02958582</v>
      </c>
      <c r="C32" s="13">
        <v>-0.03669979</v>
      </c>
      <c r="D32" s="13">
        <v>-0.02904028</v>
      </c>
      <c r="E32" s="13">
        <v>-0.02742191</v>
      </c>
      <c r="F32" s="25">
        <v>0.01141411</v>
      </c>
      <c r="G32" s="35">
        <v>-0.02517749</v>
      </c>
    </row>
    <row r="33" spans="1:7" ht="12">
      <c r="A33" s="20" t="s">
        <v>41</v>
      </c>
      <c r="B33" s="29">
        <v>0.09439462</v>
      </c>
      <c r="C33" s="13">
        <v>0.07398488</v>
      </c>
      <c r="D33" s="13">
        <v>0.09423009</v>
      </c>
      <c r="E33" s="13">
        <v>0.1122831</v>
      </c>
      <c r="F33" s="25">
        <v>0.06222597</v>
      </c>
      <c r="G33" s="35">
        <v>0.08945514</v>
      </c>
    </row>
    <row r="34" spans="1:7" ht="12">
      <c r="A34" s="21" t="s">
        <v>42</v>
      </c>
      <c r="B34" s="31">
        <v>0.02708724</v>
      </c>
      <c r="C34" s="15">
        <v>0.02293458</v>
      </c>
      <c r="D34" s="15">
        <v>0.008208643</v>
      </c>
      <c r="E34" s="15">
        <v>0.007158999</v>
      </c>
      <c r="F34" s="27">
        <v>-0.03273941</v>
      </c>
      <c r="G34" s="37">
        <v>0.008793175</v>
      </c>
    </row>
    <row r="35" spans="1:7" ht="12.75" thickBot="1">
      <c r="A35" s="22" t="s">
        <v>43</v>
      </c>
      <c r="B35" s="32">
        <v>-0.005835527</v>
      </c>
      <c r="C35" s="16">
        <v>-0.003907689</v>
      </c>
      <c r="D35" s="16">
        <v>-0.005106776</v>
      </c>
      <c r="E35" s="16">
        <v>-0.002746937</v>
      </c>
      <c r="F35" s="28">
        <v>0.009343243</v>
      </c>
      <c r="G35" s="38">
        <v>-0.002429032</v>
      </c>
    </row>
    <row r="36" spans="1:7" ht="12">
      <c r="A36" s="4" t="s">
        <v>44</v>
      </c>
      <c r="B36" s="3">
        <v>22.05811</v>
      </c>
      <c r="C36" s="3">
        <v>22.04895</v>
      </c>
      <c r="D36" s="3">
        <v>22.052</v>
      </c>
      <c r="E36" s="3">
        <v>22.04285</v>
      </c>
      <c r="F36" s="3">
        <v>22.0459</v>
      </c>
      <c r="G36" s="3"/>
    </row>
    <row r="37" spans="1:6" ht="12">
      <c r="A37" s="4" t="s">
        <v>45</v>
      </c>
      <c r="B37" s="2">
        <v>-0.3845215</v>
      </c>
      <c r="C37" s="2">
        <v>-0.3311157</v>
      </c>
      <c r="D37" s="2">
        <v>-0.3072103</v>
      </c>
      <c r="E37" s="2">
        <v>-0.2960205</v>
      </c>
      <c r="F37" s="2">
        <v>-0.2787272</v>
      </c>
    </row>
    <row r="38" spans="1:7" ht="12">
      <c r="A38" s="4" t="s">
        <v>53</v>
      </c>
      <c r="B38" s="2">
        <v>-0.0001955486</v>
      </c>
      <c r="C38" s="2">
        <v>0.000182421</v>
      </c>
      <c r="D38" s="2">
        <v>-9.198259E-05</v>
      </c>
      <c r="E38" s="2">
        <v>0.0001262108</v>
      </c>
      <c r="F38" s="2">
        <v>-0.0001782106</v>
      </c>
      <c r="G38" s="2">
        <v>0.0002519431</v>
      </c>
    </row>
    <row r="39" spans="1:7" ht="12.75" thickBot="1">
      <c r="A39" s="4" t="s">
        <v>54</v>
      </c>
      <c r="B39" s="2">
        <v>2.811155E-05</v>
      </c>
      <c r="C39" s="2">
        <v>-4.577882E-05</v>
      </c>
      <c r="D39" s="2">
        <v>3.964871E-05</v>
      </c>
      <c r="E39" s="2">
        <v>0</v>
      </c>
      <c r="F39" s="2">
        <v>-1.837243E-05</v>
      </c>
      <c r="G39" s="2">
        <v>0.0007435884</v>
      </c>
    </row>
    <row r="40" spans="2:7" ht="12.75" thickBot="1">
      <c r="B40" s="7" t="s">
        <v>46</v>
      </c>
      <c r="C40" s="18">
        <v>-0.003748</v>
      </c>
      <c r="D40" s="17" t="s">
        <v>47</v>
      </c>
      <c r="E40" s="18">
        <v>3.117183</v>
      </c>
      <c r="F40" s="17" t="s">
        <v>48</v>
      </c>
      <c r="G40" s="8">
        <v>54.958776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8.28125" style="0" bestFit="1" customWidth="1"/>
    <col min="6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0.002258</v>
      </c>
      <c r="C4">
        <v>0.00375</v>
      </c>
      <c r="D4">
        <v>0.003748</v>
      </c>
      <c r="E4">
        <v>0.003748</v>
      </c>
      <c r="F4">
        <v>0.002078</v>
      </c>
      <c r="G4">
        <v>0.011684</v>
      </c>
    </row>
    <row r="5" spans="1:7" ht="12.75">
      <c r="A5" t="s">
        <v>13</v>
      </c>
      <c r="B5">
        <v>-1.636152</v>
      </c>
      <c r="C5">
        <v>0.415928</v>
      </c>
      <c r="D5">
        <v>2.269292</v>
      </c>
      <c r="E5">
        <v>-0.750484</v>
      </c>
      <c r="F5">
        <v>-1.661247</v>
      </c>
      <c r="G5">
        <v>5.491656</v>
      </c>
    </row>
    <row r="6" spans="1:7" ht="12.75">
      <c r="A6" t="s">
        <v>14</v>
      </c>
      <c r="B6" s="49">
        <v>114.9745</v>
      </c>
      <c r="C6" s="49">
        <v>-107.3289</v>
      </c>
      <c r="D6" s="49">
        <v>54.21326</v>
      </c>
      <c r="E6" s="49">
        <v>-74.24083</v>
      </c>
      <c r="F6" s="49">
        <v>104.8656</v>
      </c>
      <c r="G6" s="49">
        <v>-0.0008004204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2.394638</v>
      </c>
      <c r="C8" s="49">
        <v>1.609004</v>
      </c>
      <c r="D8" s="49">
        <v>0.3402945</v>
      </c>
      <c r="E8" s="49">
        <v>1.955935</v>
      </c>
      <c r="F8" s="49">
        <v>-0.825747</v>
      </c>
      <c r="G8" s="49">
        <v>1.17651</v>
      </c>
    </row>
    <row r="9" spans="1:7" ht="12.75">
      <c r="A9" t="s">
        <v>17</v>
      </c>
      <c r="B9" s="49">
        <v>0.4638885</v>
      </c>
      <c r="C9" s="49">
        <v>0.05369323</v>
      </c>
      <c r="D9" s="49">
        <v>0.3689221</v>
      </c>
      <c r="E9" s="49">
        <v>-0.3174985</v>
      </c>
      <c r="F9" s="49">
        <v>-1.259176</v>
      </c>
      <c r="G9" s="49">
        <v>-0.07531775</v>
      </c>
    </row>
    <row r="10" spans="1:7" ht="12.75">
      <c r="A10" t="s">
        <v>18</v>
      </c>
      <c r="B10" s="49">
        <v>0.6236821</v>
      </c>
      <c r="C10" s="49">
        <v>0.1401019</v>
      </c>
      <c r="D10" s="49">
        <v>0.6004385</v>
      </c>
      <c r="E10" s="49">
        <v>0.1985926</v>
      </c>
      <c r="F10" s="49">
        <v>0.3437836</v>
      </c>
      <c r="G10" s="49">
        <v>0.3621192</v>
      </c>
    </row>
    <row r="11" spans="1:7" ht="12.75">
      <c r="A11" t="s">
        <v>19</v>
      </c>
      <c r="B11" s="49">
        <v>2.194182</v>
      </c>
      <c r="C11" s="49">
        <v>0.5342692</v>
      </c>
      <c r="D11" s="49">
        <v>1.971159</v>
      </c>
      <c r="E11" s="49">
        <v>1.543035</v>
      </c>
      <c r="F11" s="49">
        <v>13.48978</v>
      </c>
      <c r="G11" s="49">
        <v>3.090626</v>
      </c>
    </row>
    <row r="12" spans="1:7" ht="12.75">
      <c r="A12" t="s">
        <v>20</v>
      </c>
      <c r="B12" s="49">
        <v>0.168353</v>
      </c>
      <c r="C12" s="49">
        <v>0.2896663</v>
      </c>
      <c r="D12" s="49">
        <v>0.3431075</v>
      </c>
      <c r="E12" s="49">
        <v>0.4728838</v>
      </c>
      <c r="F12" s="49">
        <v>-0.04078255</v>
      </c>
      <c r="G12" s="49">
        <v>0.2849616</v>
      </c>
    </row>
    <row r="13" spans="1:7" ht="12.75">
      <c r="A13" t="s">
        <v>21</v>
      </c>
      <c r="B13" s="49">
        <v>0.1671036</v>
      </c>
      <c r="C13" s="49">
        <v>0.1694713</v>
      </c>
      <c r="D13" s="49">
        <v>-0.03695239</v>
      </c>
      <c r="E13" s="49">
        <v>-0.1445135</v>
      </c>
      <c r="F13" s="49">
        <v>-0.3336356</v>
      </c>
      <c r="G13" s="49">
        <v>-0.02314131</v>
      </c>
    </row>
    <row r="14" spans="1:7" ht="12.75">
      <c r="A14" t="s">
        <v>22</v>
      </c>
      <c r="B14" s="49">
        <v>-0.1081198</v>
      </c>
      <c r="C14" s="49">
        <v>0.01014203</v>
      </c>
      <c r="D14" s="49">
        <v>0.014478</v>
      </c>
      <c r="E14" s="49">
        <v>0.1855927</v>
      </c>
      <c r="F14" s="49">
        <v>-0.00367155</v>
      </c>
      <c r="G14" s="49">
        <v>0.03440816</v>
      </c>
    </row>
    <row r="15" spans="1:7" ht="12.75">
      <c r="A15" t="s">
        <v>23</v>
      </c>
      <c r="B15" s="49">
        <v>-0.3458024</v>
      </c>
      <c r="C15" s="49">
        <v>-0.1610528</v>
      </c>
      <c r="D15" s="49">
        <v>-0.06995752</v>
      </c>
      <c r="E15" s="49">
        <v>-0.1171178</v>
      </c>
      <c r="F15" s="49">
        <v>-0.3205893</v>
      </c>
      <c r="G15" s="49">
        <v>-0.1766126</v>
      </c>
    </row>
    <row r="16" spans="1:7" ht="12.75">
      <c r="A16" t="s">
        <v>24</v>
      </c>
      <c r="B16" s="49">
        <v>0.04068514</v>
      </c>
      <c r="C16" s="49">
        <v>0.01651637</v>
      </c>
      <c r="D16" s="49">
        <v>0.03762037</v>
      </c>
      <c r="E16" s="49">
        <v>-0.004105586</v>
      </c>
      <c r="F16" s="49">
        <v>-0.03653797</v>
      </c>
      <c r="G16" s="49">
        <v>0.01306414</v>
      </c>
    </row>
    <row r="17" spans="1:7" ht="12.75">
      <c r="A17" t="s">
        <v>25</v>
      </c>
      <c r="B17" s="49">
        <v>-0.02217435</v>
      </c>
      <c r="C17" s="49">
        <v>-0.01026379</v>
      </c>
      <c r="D17" s="49">
        <v>-0.02848103</v>
      </c>
      <c r="E17" s="49">
        <v>-0.02194195</v>
      </c>
      <c r="F17" s="49">
        <v>-0.02729846</v>
      </c>
      <c r="G17" s="49">
        <v>-0.0214543</v>
      </c>
    </row>
    <row r="18" spans="1:7" ht="12.75">
      <c r="A18" t="s">
        <v>26</v>
      </c>
      <c r="B18" s="49">
        <v>-0.0007119694</v>
      </c>
      <c r="C18" s="49">
        <v>0.04700339</v>
      </c>
      <c r="D18" s="49">
        <v>-0.003057659</v>
      </c>
      <c r="E18" s="49">
        <v>0.04772569</v>
      </c>
      <c r="F18" s="49">
        <v>-0.03406173</v>
      </c>
      <c r="G18" s="49">
        <v>0.01741897</v>
      </c>
    </row>
    <row r="19" spans="1:7" ht="12.75">
      <c r="A19" t="s">
        <v>27</v>
      </c>
      <c r="B19" s="49">
        <v>-0.2002978</v>
      </c>
      <c r="C19" s="49">
        <v>-0.1658684</v>
      </c>
      <c r="D19" s="49">
        <v>-0.1916241</v>
      </c>
      <c r="E19" s="49">
        <v>-0.1871553</v>
      </c>
      <c r="F19" s="49">
        <v>-0.1373339</v>
      </c>
      <c r="G19" s="49">
        <v>-0.1783681</v>
      </c>
    </row>
    <row r="20" spans="1:7" ht="12.75">
      <c r="A20" t="s">
        <v>28</v>
      </c>
      <c r="B20" s="49">
        <v>0.001868088</v>
      </c>
      <c r="C20" s="49">
        <v>-0.003267506</v>
      </c>
      <c r="D20" s="49">
        <v>-0.005438994</v>
      </c>
      <c r="E20" s="49">
        <v>-0.007940556</v>
      </c>
      <c r="F20" s="49">
        <v>-0.001949511</v>
      </c>
      <c r="G20" s="49">
        <v>-0.003994027</v>
      </c>
    </row>
    <row r="21" spans="1:7" ht="12.75">
      <c r="A21" t="s">
        <v>29</v>
      </c>
      <c r="B21" s="49">
        <v>-16.91261</v>
      </c>
      <c r="C21" s="49">
        <v>26.83946</v>
      </c>
      <c r="D21" s="49">
        <v>-23.0772</v>
      </c>
      <c r="E21" s="49">
        <v>0.6475673</v>
      </c>
      <c r="F21" s="49">
        <v>10.45902</v>
      </c>
      <c r="G21" s="49">
        <v>0.007561954</v>
      </c>
    </row>
    <row r="22" spans="1:7" ht="12.75">
      <c r="A22" t="s">
        <v>30</v>
      </c>
      <c r="B22" s="49">
        <v>-32.72316</v>
      </c>
      <c r="C22" s="49">
        <v>8.318569</v>
      </c>
      <c r="D22" s="49">
        <v>45.38615</v>
      </c>
      <c r="E22" s="49">
        <v>-15.00969</v>
      </c>
      <c r="F22" s="49">
        <v>-33.22505</v>
      </c>
      <c r="G22" s="49">
        <v>0</v>
      </c>
    </row>
    <row r="23" spans="1:7" ht="12.75">
      <c r="A23" t="s">
        <v>31</v>
      </c>
      <c r="B23" s="49">
        <v>2.895196</v>
      </c>
      <c r="C23" s="49">
        <v>-0.9523255</v>
      </c>
      <c r="D23" s="49">
        <v>-1.728424</v>
      </c>
      <c r="E23" s="49">
        <v>-4.280915</v>
      </c>
      <c r="F23" s="49">
        <v>10.92949</v>
      </c>
      <c r="G23" s="49">
        <v>0.2022924</v>
      </c>
    </row>
    <row r="24" spans="1:7" ht="12.75">
      <c r="A24" t="s">
        <v>32</v>
      </c>
      <c r="B24" s="49">
        <v>1.075122</v>
      </c>
      <c r="C24" s="49">
        <v>1.899098</v>
      </c>
      <c r="D24" s="49">
        <v>1.650969</v>
      </c>
      <c r="E24" s="49">
        <v>3.476258</v>
      </c>
      <c r="F24" s="49">
        <v>2.14456</v>
      </c>
      <c r="G24" s="49">
        <v>2.132087</v>
      </c>
    </row>
    <row r="25" spans="1:7" ht="12.75">
      <c r="A25" t="s">
        <v>33</v>
      </c>
      <c r="B25" s="49">
        <v>0.0547082</v>
      </c>
      <c r="C25" s="49">
        <v>-1.058336</v>
      </c>
      <c r="D25" s="49">
        <v>-0.9586764</v>
      </c>
      <c r="E25" s="49">
        <v>-1.646317</v>
      </c>
      <c r="F25" s="49">
        <v>1.429632</v>
      </c>
      <c r="G25" s="49">
        <v>-0.682743</v>
      </c>
    </row>
    <row r="26" spans="1:7" ht="12.75">
      <c r="A26" t="s">
        <v>34</v>
      </c>
      <c r="B26" s="49">
        <v>0.8270527</v>
      </c>
      <c r="C26" s="49">
        <v>0.9570988</v>
      </c>
      <c r="D26" s="49">
        <v>1.002363</v>
      </c>
      <c r="E26" s="49">
        <v>0.06575262</v>
      </c>
      <c r="F26" s="49">
        <v>1.565356</v>
      </c>
      <c r="G26" s="49">
        <v>0.8157176</v>
      </c>
    </row>
    <row r="27" spans="1:7" ht="12.75">
      <c r="A27" t="s">
        <v>35</v>
      </c>
      <c r="B27" s="49">
        <v>0.5886988</v>
      </c>
      <c r="C27" s="49">
        <v>0.3036514</v>
      </c>
      <c r="D27" s="49">
        <v>0.1998464</v>
      </c>
      <c r="E27" s="49">
        <v>-0.1497601</v>
      </c>
      <c r="F27" s="49">
        <v>1.149668</v>
      </c>
      <c r="G27" s="49">
        <v>0.3237294</v>
      </c>
    </row>
    <row r="28" spans="1:7" ht="12.75">
      <c r="A28" t="s">
        <v>36</v>
      </c>
      <c r="B28" s="49">
        <v>-0.2898085</v>
      </c>
      <c r="C28" s="49">
        <v>-0.3737837</v>
      </c>
      <c r="D28" s="49">
        <v>-0.1641145</v>
      </c>
      <c r="E28" s="49">
        <v>-0.1180932</v>
      </c>
      <c r="F28" s="49">
        <v>0.1469022</v>
      </c>
      <c r="G28" s="49">
        <v>-0.180249</v>
      </c>
    </row>
    <row r="29" spans="1:7" ht="12.75">
      <c r="A29" t="s">
        <v>37</v>
      </c>
      <c r="B29" s="49">
        <v>0.01445238</v>
      </c>
      <c r="C29" s="49">
        <v>-0.0438469</v>
      </c>
      <c r="D29" s="49">
        <v>0.01199948</v>
      </c>
      <c r="E29" s="49">
        <v>0.1482196</v>
      </c>
      <c r="F29" s="49">
        <v>0.1835344</v>
      </c>
      <c r="G29" s="49">
        <v>0.05455102</v>
      </c>
    </row>
    <row r="30" spans="1:7" ht="12.75">
      <c r="A30" t="s">
        <v>38</v>
      </c>
      <c r="B30" s="49">
        <v>0.2514775</v>
      </c>
      <c r="C30" s="49">
        <v>0.1952771</v>
      </c>
      <c r="D30" s="49">
        <v>0.1853797</v>
      </c>
      <c r="E30" s="49">
        <v>0.01919085</v>
      </c>
      <c r="F30" s="49">
        <v>0.1459564</v>
      </c>
      <c r="G30" s="49">
        <v>0.1521225</v>
      </c>
    </row>
    <row r="31" spans="1:7" ht="12.75">
      <c r="A31" t="s">
        <v>39</v>
      </c>
      <c r="B31" s="49">
        <v>0.01214783</v>
      </c>
      <c r="C31" s="49">
        <v>0.01285977</v>
      </c>
      <c r="D31" s="49">
        <v>0.03107085</v>
      </c>
      <c r="E31" s="49">
        <v>0.08668487</v>
      </c>
      <c r="F31" s="49">
        <v>0.08168448</v>
      </c>
      <c r="G31" s="49">
        <v>0.04407052</v>
      </c>
    </row>
    <row r="32" spans="1:7" ht="12.75">
      <c r="A32" t="s">
        <v>40</v>
      </c>
      <c r="B32" s="49">
        <v>-0.02958582</v>
      </c>
      <c r="C32" s="49">
        <v>-0.03669979</v>
      </c>
      <c r="D32" s="49">
        <v>-0.02904028</v>
      </c>
      <c r="E32" s="49">
        <v>-0.02742191</v>
      </c>
      <c r="F32" s="49">
        <v>0.01141411</v>
      </c>
      <c r="G32" s="49">
        <v>-0.02517749</v>
      </c>
    </row>
    <row r="33" spans="1:7" ht="12.75">
      <c r="A33" t="s">
        <v>41</v>
      </c>
      <c r="B33" s="49">
        <v>0.09439462</v>
      </c>
      <c r="C33" s="49">
        <v>0.07398488</v>
      </c>
      <c r="D33" s="49">
        <v>0.09423009</v>
      </c>
      <c r="E33" s="49">
        <v>0.1122831</v>
      </c>
      <c r="F33" s="49">
        <v>0.06222597</v>
      </c>
      <c r="G33" s="49">
        <v>0.08945514</v>
      </c>
    </row>
    <row r="34" spans="1:7" ht="12.75">
      <c r="A34" t="s">
        <v>42</v>
      </c>
      <c r="B34" s="49">
        <v>0.02708724</v>
      </c>
      <c r="C34" s="49">
        <v>0.02293458</v>
      </c>
      <c r="D34" s="49">
        <v>0.008208643</v>
      </c>
      <c r="E34" s="49">
        <v>0.007158999</v>
      </c>
      <c r="F34" s="49">
        <v>-0.03273941</v>
      </c>
      <c r="G34" s="49">
        <v>0.008793175</v>
      </c>
    </row>
    <row r="35" spans="1:7" ht="12.75">
      <c r="A35" t="s">
        <v>43</v>
      </c>
      <c r="B35" s="49">
        <v>-0.005835527</v>
      </c>
      <c r="C35" s="49">
        <v>-0.003907689</v>
      </c>
      <c r="D35" s="49">
        <v>-0.005106776</v>
      </c>
      <c r="E35" s="49">
        <v>-0.002746937</v>
      </c>
      <c r="F35" s="49">
        <v>0.009343243</v>
      </c>
      <c r="G35" s="49">
        <v>-0.002429032</v>
      </c>
    </row>
    <row r="36" spans="1:6" ht="12.75">
      <c r="A36" t="s">
        <v>44</v>
      </c>
      <c r="B36" s="49">
        <v>22.05811</v>
      </c>
      <c r="C36" s="49">
        <v>22.04895</v>
      </c>
      <c r="D36" s="49">
        <v>22.052</v>
      </c>
      <c r="E36" s="49">
        <v>22.04285</v>
      </c>
      <c r="F36" s="49">
        <v>22.0459</v>
      </c>
    </row>
    <row r="37" spans="1:6" ht="12.75">
      <c r="A37" t="s">
        <v>45</v>
      </c>
      <c r="B37" s="49">
        <v>-0.3845215</v>
      </c>
      <c r="C37" s="49">
        <v>-0.3311157</v>
      </c>
      <c r="D37" s="49">
        <v>-0.3072103</v>
      </c>
      <c r="E37" s="49">
        <v>-0.2960205</v>
      </c>
      <c r="F37" s="49">
        <v>-0.2787272</v>
      </c>
    </row>
    <row r="38" spans="1:7" ht="12.75">
      <c r="A38" t="s">
        <v>55</v>
      </c>
      <c r="B38" s="49">
        <v>-0.0001955486</v>
      </c>
      <c r="C38" s="49">
        <v>0.000182421</v>
      </c>
      <c r="D38" s="49">
        <v>-9.198259E-05</v>
      </c>
      <c r="E38" s="49">
        <v>0.0001262108</v>
      </c>
      <c r="F38" s="49">
        <v>-0.0001782106</v>
      </c>
      <c r="G38" s="49">
        <v>0.0002519431</v>
      </c>
    </row>
    <row r="39" spans="1:7" ht="12.75">
      <c r="A39" t="s">
        <v>56</v>
      </c>
      <c r="B39" s="49">
        <v>2.811155E-05</v>
      </c>
      <c r="C39" s="49">
        <v>-4.577882E-05</v>
      </c>
      <c r="D39" s="49">
        <v>3.964871E-05</v>
      </c>
      <c r="E39" s="49">
        <v>0</v>
      </c>
      <c r="F39" s="49">
        <v>-1.837243E-05</v>
      </c>
      <c r="G39" s="49">
        <v>0.0007435884</v>
      </c>
    </row>
    <row r="40" spans="2:7" ht="12.75">
      <c r="B40" t="s">
        <v>46</v>
      </c>
      <c r="C40">
        <v>-0.003748</v>
      </c>
      <c r="D40" t="s">
        <v>47</v>
      </c>
      <c r="E40">
        <v>3.117183</v>
      </c>
      <c r="F40" t="s">
        <v>48</v>
      </c>
      <c r="G40">
        <v>54.958776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-0.0001955486398423134</v>
      </c>
      <c r="C50">
        <f>-0.017/(C7*C7+C22*C22)*(C21*C22+C6*C7)</f>
        <v>0.0001824210485642176</v>
      </c>
      <c r="D50">
        <f>-0.017/(D7*D7+D22*D22)*(D21*D22+D6*D7)</f>
        <v>-9.198259175385745E-05</v>
      </c>
      <c r="E50">
        <f>-0.017/(E7*E7+E22*E22)*(E21*E22+E6*E7)</f>
        <v>0.00012621077902208658</v>
      </c>
      <c r="F50">
        <f>-0.017/(F7*F7+F22*F22)*(F21*F22+F6*F7)</f>
        <v>-0.0001782104774788876</v>
      </c>
      <c r="G50">
        <f>(B50*B$4+C50*C$4+D50*D$4+E50*E$4+F50*F$4)/SUM(B$4:F$4)</f>
        <v>3.1830126560567584E-08</v>
      </c>
    </row>
    <row r="51" spans="1:7" ht="12.75">
      <c r="A51" t="s">
        <v>59</v>
      </c>
      <c r="B51">
        <f>-0.017/(B7*B7+B22*B22)*(B21*B7-B6*B22)</f>
        <v>2.8111540057065765E-05</v>
      </c>
      <c r="C51">
        <f>-0.017/(C7*C7+C22*C22)*(C21*C7-C6*C22)</f>
        <v>-4.5778830207953377E-05</v>
      </c>
      <c r="D51">
        <f>-0.017/(D7*D7+D22*D22)*(D21*D7-D6*D22)</f>
        <v>3.964871357067294E-05</v>
      </c>
      <c r="E51">
        <f>-0.017/(E7*E7+E22*E22)*(E21*E7-E6*E22)</f>
        <v>-9.114259432219978E-07</v>
      </c>
      <c r="F51">
        <f>-0.017/(F7*F7+F22*F22)*(F21*F7-F6*F22)</f>
        <v>-1.8372439202475996E-05</v>
      </c>
      <c r="G51">
        <f>(B51*B$4+C51*C$4+D51*D$4+E51*E$4+F51*F$4)/SUM(B$4:F$4)</f>
        <v>-7.607049583042267E-08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9999.935334515043</v>
      </c>
      <c r="C62">
        <f>C7+(2/0.017)*(C8*C50-C23*C51)</f>
        <v>10000.02940233523</v>
      </c>
      <c r="D62">
        <f>D7+(2/0.017)*(D8*D50-D23*D51)</f>
        <v>10000.004379837415</v>
      </c>
      <c r="E62">
        <f>E7+(2/0.017)*(E8*E50-E23*E51)</f>
        <v>10000.028583334479</v>
      </c>
      <c r="F62">
        <f>F7+(2/0.017)*(F8*F50-F23*F51)</f>
        <v>10000.040936253845</v>
      </c>
    </row>
    <row r="63" spans="1:6" ht="12.75">
      <c r="A63" t="s">
        <v>67</v>
      </c>
      <c r="B63">
        <f>B8+(3/0.017)*(B9*B50-B24*B51)</f>
        <v>2.3732963352265783</v>
      </c>
      <c r="C63">
        <f>C8+(3/0.017)*(C9*C50-C24*C51)</f>
        <v>1.6260745753307642</v>
      </c>
      <c r="D63">
        <f>D8+(3/0.017)*(D9*D50-D24*D51)</f>
        <v>0.32275452213382305</v>
      </c>
      <c r="E63">
        <f>E8+(3/0.017)*(E9*E50-E24*E51)</f>
        <v>1.9494226385946805</v>
      </c>
      <c r="F63">
        <f>F8+(3/0.017)*(F9*F50-F24*F51)</f>
        <v>-0.7791942080459969</v>
      </c>
    </row>
    <row r="64" spans="1:6" ht="12.75">
      <c r="A64" t="s">
        <v>68</v>
      </c>
      <c r="B64">
        <f>B9+(4/0.017)*(B10*B50-B25*B51)</f>
        <v>0.4348301192694711</v>
      </c>
      <c r="C64">
        <f>C9+(4/0.017)*(C10*C50-C25*C51)</f>
        <v>0.048306912695735206</v>
      </c>
      <c r="D64">
        <f>D9+(4/0.017)*(D10*D50-D25*D51)</f>
        <v>0.36487042860512126</v>
      </c>
      <c r="E64">
        <f>E9+(4/0.017)*(E10*E50-E25*E51)</f>
        <v>-0.3119540221813049</v>
      </c>
      <c r="F64">
        <f>F9+(4/0.017)*(F10*F50-F25*F51)</f>
        <v>-1.2674112970596463</v>
      </c>
    </row>
    <row r="65" spans="1:6" ht="12.75">
      <c r="A65" t="s">
        <v>69</v>
      </c>
      <c r="B65">
        <f>B10+(5/0.017)*(B11*B50-B26*B51)</f>
        <v>0.49064709094945846</v>
      </c>
      <c r="C65">
        <f>C10+(5/0.017)*(C11*C50-C26*C51)</f>
        <v>0.18165390327558872</v>
      </c>
      <c r="D65">
        <f>D10+(5/0.017)*(D11*D50-D26*D51)</f>
        <v>0.5354224067471228</v>
      </c>
      <c r="E65">
        <f>E10+(5/0.017)*(E11*E50-E26*E51)</f>
        <v>0.25588894648589655</v>
      </c>
      <c r="F65">
        <f>F10+(5/0.017)*(F11*F50-F26*F51)</f>
        <v>-0.3548224961602699</v>
      </c>
    </row>
    <row r="66" spans="1:6" ht="12.75">
      <c r="A66" t="s">
        <v>70</v>
      </c>
      <c r="B66">
        <f>B11+(6/0.017)*(B12*B50-B27*B51)</f>
        <v>2.1767218482137225</v>
      </c>
      <c r="C66">
        <f>C11+(6/0.017)*(C12*C50-C27*C51)</f>
        <v>0.5578252127280204</v>
      </c>
      <c r="D66">
        <f>D11+(6/0.017)*(D12*D50-D27*D51)</f>
        <v>1.9572236224334412</v>
      </c>
      <c r="E66">
        <f>E11+(6/0.017)*(E12*E50-E27*E51)</f>
        <v>1.5640514250157147</v>
      </c>
      <c r="F66">
        <f>F11+(6/0.017)*(F12*F50-F27*F51)</f>
        <v>13.499800029344001</v>
      </c>
    </row>
    <row r="67" spans="1:6" ht="12.75">
      <c r="A67" t="s">
        <v>71</v>
      </c>
      <c r="B67">
        <f>B12+(7/0.017)*(B13*B50-B28*B51)</f>
        <v>0.15825244534983055</v>
      </c>
      <c r="C67">
        <f>C12+(7/0.017)*(C13*C50-C28*C51)</f>
        <v>0.29535019776324606</v>
      </c>
      <c r="D67">
        <f>D12+(7/0.017)*(D13*D50-D28*D51)</f>
        <v>0.3471864022264091</v>
      </c>
      <c r="E67">
        <f>E12+(7/0.017)*(E13*E50-E28*E51)</f>
        <v>0.46532923750924443</v>
      </c>
      <c r="F67">
        <f>F12+(7/0.017)*(F13*F50-F28*F51)</f>
        <v>-0.015188774751343777</v>
      </c>
    </row>
    <row r="68" spans="1:6" ht="12.75">
      <c r="A68" t="s">
        <v>72</v>
      </c>
      <c r="B68">
        <f>B13+(8/0.017)*(B14*B50-B29*B51)</f>
        <v>0.17686190643328611</v>
      </c>
      <c r="C68">
        <f>C13+(8/0.017)*(C14*C50-C29*C51)</f>
        <v>0.16939735174443513</v>
      </c>
      <c r="D68">
        <f>D13+(8/0.017)*(D14*D50-D29*D51)</f>
        <v>-0.037802972545378524</v>
      </c>
      <c r="E68">
        <f>E13+(8/0.017)*(E14*E50-E29*E51)</f>
        <v>-0.13342696332397816</v>
      </c>
      <c r="F68">
        <f>F13+(8/0.017)*(F14*F50-F29*F51)</f>
        <v>-0.3317408784545174</v>
      </c>
    </row>
    <row r="69" spans="1:6" ht="12.75">
      <c r="A69" t="s">
        <v>73</v>
      </c>
      <c r="B69">
        <f>B14+(9/0.017)*(B15*B50-B30*B51)</f>
        <v>-0.07606298103320228</v>
      </c>
      <c r="C69">
        <f>C14+(9/0.017)*(C15*C50-C30*C51)</f>
        <v>-0.0006790741771891314</v>
      </c>
      <c r="D69">
        <f>D14+(9/0.017)*(D15*D50-D30*D51)</f>
        <v>0.01399348625743502</v>
      </c>
      <c r="E69">
        <f>E14+(9/0.017)*(E15*E50-E30*E51)</f>
        <v>0.17777644472758153</v>
      </c>
      <c r="F69">
        <f>F14+(9/0.017)*(F15*F50-F30*F51)</f>
        <v>0.027994657400912445</v>
      </c>
    </row>
    <row r="70" spans="1:6" ht="12.75">
      <c r="A70" t="s">
        <v>74</v>
      </c>
      <c r="B70">
        <f>B15+(10/0.017)*(B16*B50-B31*B51)</f>
        <v>-0.3506832341167327</v>
      </c>
      <c r="C70">
        <f>C15+(10/0.017)*(C16*C50-C31*C51)</f>
        <v>-0.15893418896398945</v>
      </c>
      <c r="D70">
        <f>D15+(10/0.017)*(D16*D50-D31*D51)</f>
        <v>-0.07271771903963906</v>
      </c>
      <c r="E70">
        <f>E15+(10/0.017)*(E16*E50-E31*E51)</f>
        <v>-0.11737613080470549</v>
      </c>
      <c r="F70">
        <f>F15+(10/0.017)*(F16*F50-F31*F51)</f>
        <v>-0.3158762457515323</v>
      </c>
    </row>
    <row r="71" spans="1:6" ht="12.75">
      <c r="A71" t="s">
        <v>75</v>
      </c>
      <c r="B71">
        <f>B16+(11/0.017)*(B17*B50-B32*B51)</f>
        <v>0.04402905390619553</v>
      </c>
      <c r="C71">
        <f>C16+(11/0.017)*(C17*C50-C32*C51)</f>
        <v>0.014217755136451456</v>
      </c>
      <c r="D71">
        <f>D16+(11/0.017)*(D17*D50-D32*D51)</f>
        <v>0.040060537981674506</v>
      </c>
      <c r="E71">
        <f>E16+(11/0.017)*(E17*E50-E32*E51)</f>
        <v>-0.005913664827791416</v>
      </c>
      <c r="F71">
        <f>F16+(11/0.017)*(F17*F50-F32*F51)</f>
        <v>-0.03325442041389997</v>
      </c>
    </row>
    <row r="72" spans="1:6" ht="12.75">
      <c r="A72" t="s">
        <v>76</v>
      </c>
      <c r="B72">
        <f>B17+(12/0.017)*(B18*B50-B33*B51)</f>
        <v>-0.023949187760133283</v>
      </c>
      <c r="C72">
        <f>C17+(12/0.017)*(C18*C50-C33*C51)</f>
        <v>-0.0018204848592832945</v>
      </c>
      <c r="D72">
        <f>D17+(12/0.017)*(D18*D50-D33*D51)</f>
        <v>-0.030919747963738278</v>
      </c>
      <c r="E72">
        <f>E17+(12/0.017)*(E18*E50-E33*E51)</f>
        <v>-0.017617831709699768</v>
      </c>
      <c r="F72">
        <f>F17+(12/0.017)*(F18*F50-F33*F51)</f>
        <v>-0.022206648222802085</v>
      </c>
    </row>
    <row r="73" spans="1:6" ht="12.75">
      <c r="A73" t="s">
        <v>77</v>
      </c>
      <c r="B73">
        <f>B18+(13/0.017)*(B19*B50-B34*B51)</f>
        <v>0.02865770578673298</v>
      </c>
      <c r="C73">
        <f>C18+(13/0.017)*(C19*C50-C34*C51)</f>
        <v>0.024667884135090676</v>
      </c>
      <c r="D73">
        <f>D18+(13/0.017)*(D19*D50-D34*D51)</f>
        <v>0.010172226290003694</v>
      </c>
      <c r="E73">
        <f>E18+(13/0.017)*(E19*E50-E34*E51)</f>
        <v>0.02966754958364407</v>
      </c>
      <c r="F73">
        <f>F18+(13/0.017)*(F19*F50-F34*F51)</f>
        <v>-0.015806031061603394</v>
      </c>
    </row>
    <row r="74" spans="1:6" ht="12.75">
      <c r="A74" t="s">
        <v>78</v>
      </c>
      <c r="B74">
        <f>B19+(14/0.017)*(B20*B50-B35*B51)</f>
        <v>-0.20046354057828683</v>
      </c>
      <c r="C74">
        <f>C19+(14/0.017)*(C20*C50-C35*C51)</f>
        <v>-0.16650659518983818</v>
      </c>
      <c r="D74">
        <f>D19+(14/0.017)*(D20*D50-D35*D51)</f>
        <v>-0.19104534834766695</v>
      </c>
      <c r="E74">
        <f>E19+(14/0.017)*(E20*E50-E35*E51)</f>
        <v>-0.18798268961387327</v>
      </c>
      <c r="F74">
        <f>F19+(14/0.017)*(F20*F50-F35*F51)</f>
        <v>-0.13690642115871499</v>
      </c>
    </row>
    <row r="75" spans="1:6" ht="12.75">
      <c r="A75" t="s">
        <v>79</v>
      </c>
      <c r="B75" s="49">
        <f>B20</f>
        <v>0.001868088</v>
      </c>
      <c r="C75" s="49">
        <f>C20</f>
        <v>-0.003267506</v>
      </c>
      <c r="D75" s="49">
        <f>D20</f>
        <v>-0.005438994</v>
      </c>
      <c r="E75" s="49">
        <f>E20</f>
        <v>-0.007940556</v>
      </c>
      <c r="F75" s="49">
        <f>F20</f>
        <v>-0.001949511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-32.78184643268444</v>
      </c>
      <c r="C82">
        <f>C22+(2/0.017)*(C8*C51+C23*C50)</f>
        <v>8.289465172093605</v>
      </c>
      <c r="D82">
        <f>D22+(2/0.017)*(D8*D51+D23*D50)</f>
        <v>45.40644143039174</v>
      </c>
      <c r="E82">
        <f>E22+(2/0.017)*(E8*E51+E23*E50)</f>
        <v>-15.073464153762306</v>
      </c>
      <c r="F82">
        <f>F22+(2/0.017)*(F8*F51+F23*F50)</f>
        <v>-33.45241219352313</v>
      </c>
    </row>
    <row r="83" spans="1:6" ht="12.75">
      <c r="A83" t="s">
        <v>82</v>
      </c>
      <c r="B83">
        <f>B23+(3/0.017)*(B9*B51+B24*B50)</f>
        <v>2.8603963485973907</v>
      </c>
      <c r="C83">
        <f>C23+(3/0.017)*(C9*C51+C24*C50)</f>
        <v>-0.8916235996658727</v>
      </c>
      <c r="D83">
        <f>D23+(3/0.017)*(D9*D51+D24*D50)</f>
        <v>-1.7526416095622028</v>
      </c>
      <c r="E83">
        <f>E23+(3/0.017)*(E9*E51+E24*E50)</f>
        <v>-4.203439010594424</v>
      </c>
      <c r="F83">
        <f>F23+(3/0.017)*(F9*F51+F24*F50)</f>
        <v>10.866128424633487</v>
      </c>
    </row>
    <row r="84" spans="1:6" ht="12.75">
      <c r="A84" t="s">
        <v>83</v>
      </c>
      <c r="B84">
        <f>B24+(4/0.017)*(B10*B51+B25*B50)</f>
        <v>1.0767301294679537</v>
      </c>
      <c r="C84">
        <f>C24+(4/0.017)*(C10*C51+C25*C50)</f>
        <v>1.8521623614246654</v>
      </c>
      <c r="D84">
        <f>D24+(4/0.017)*(D10*D51+D25*D50)</f>
        <v>1.6773191538890733</v>
      </c>
      <c r="E84">
        <f>E24+(4/0.017)*(E10*E51+E25*E50)</f>
        <v>3.4273253050505703</v>
      </c>
      <c r="F84">
        <f>F24+(4/0.017)*(F10*F51+F25*F50)</f>
        <v>2.083126695381434</v>
      </c>
    </row>
    <row r="85" spans="1:6" ht="12.75">
      <c r="A85" t="s">
        <v>84</v>
      </c>
      <c r="B85">
        <f>B25+(5/0.017)*(B11*B51+B26*B50)</f>
        <v>0.02528255430075877</v>
      </c>
      <c r="C85">
        <f>C25+(5/0.017)*(C11*C51+C26*C50)</f>
        <v>-1.0141781330342896</v>
      </c>
      <c r="D85">
        <f>D25+(5/0.017)*(D11*D51+D26*D50)</f>
        <v>-0.962807584713211</v>
      </c>
      <c r="E85">
        <f>E25+(5/0.017)*(E11*E51+E26*E50)</f>
        <v>-1.6442898449227519</v>
      </c>
      <c r="F85">
        <f>F25+(5/0.017)*(F11*F51+F26*F50)</f>
        <v>1.274689940267877</v>
      </c>
    </row>
    <row r="86" spans="1:6" ht="12.75">
      <c r="A86" t="s">
        <v>85</v>
      </c>
      <c r="B86">
        <f>B26+(6/0.017)*(B12*B51+B27*B50)</f>
        <v>0.7880927279363853</v>
      </c>
      <c r="C86">
        <f>C26+(6/0.017)*(C12*C51+C27*C50)</f>
        <v>0.971968854972233</v>
      </c>
      <c r="D86">
        <f>D26+(6/0.017)*(D12*D51+D27*D50)</f>
        <v>1.0006764286470957</v>
      </c>
      <c r="E86">
        <f>E26+(6/0.017)*(E12*E51+E27*E50)</f>
        <v>0.05892944207616176</v>
      </c>
      <c r="F86">
        <f>F26+(6/0.017)*(F12*F51+F27*F50)</f>
        <v>1.493308844128776</v>
      </c>
    </row>
    <row r="87" spans="1:6" ht="12.75">
      <c r="A87" t="s">
        <v>86</v>
      </c>
      <c r="B87">
        <f>B27+(7/0.017)*(B13*B51+B28*B50)</f>
        <v>0.6139684695731615</v>
      </c>
      <c r="C87">
        <f>C27+(7/0.017)*(C13*C51+C28*C50)</f>
        <v>0.27238025373492714</v>
      </c>
      <c r="D87">
        <f>D27+(7/0.017)*(D13*D51+D28*D50)</f>
        <v>0.20545898448780509</v>
      </c>
      <c r="E87">
        <f>E27+(7/0.017)*(E13*E51+E28*E50)</f>
        <v>-0.1558430676419504</v>
      </c>
      <c r="F87">
        <f>F27+(7/0.017)*(F13*F51+F28*F50)</f>
        <v>1.1414121952943868</v>
      </c>
    </row>
    <row r="88" spans="1:6" ht="12.75">
      <c r="A88" t="s">
        <v>87</v>
      </c>
      <c r="B88">
        <f>B28+(8/0.017)*(B14*B51+B29*B50)</f>
        <v>-0.2925687622777159</v>
      </c>
      <c r="C88">
        <f>C28+(8/0.017)*(C14*C51+C29*C50)</f>
        <v>-0.3777662354087644</v>
      </c>
      <c r="D88">
        <f>D28+(8/0.017)*(D14*D51+D29*D50)</f>
        <v>-0.16436377491530466</v>
      </c>
      <c r="E88">
        <f>E28+(8/0.017)*(E14*E51+E29*E50)</f>
        <v>-0.10936954956202849</v>
      </c>
      <c r="F88">
        <f>F28+(8/0.017)*(F14*F51+F29*F50)</f>
        <v>0.13154205989240128</v>
      </c>
    </row>
    <row r="89" spans="1:6" ht="12.75">
      <c r="A89" t="s">
        <v>88</v>
      </c>
      <c r="B89">
        <f>B29+(9/0.017)*(B15*B51+B30*B50)</f>
        <v>-0.016728448815198447</v>
      </c>
      <c r="C89">
        <f>C29+(9/0.017)*(C15*C51+C30*C50)</f>
        <v>-0.021084596520314386</v>
      </c>
      <c r="D89">
        <f>D29+(9/0.017)*(D15*D51+D30*D50)</f>
        <v>0.001503663621510309</v>
      </c>
      <c r="E89">
        <f>E29+(9/0.017)*(E15*E51+E30*E50)</f>
        <v>0.1495583957040801</v>
      </c>
      <c r="F89">
        <f>F29+(9/0.017)*(F15*F51+F30*F50)</f>
        <v>0.17288213112900197</v>
      </c>
    </row>
    <row r="90" spans="1:6" ht="12.75">
      <c r="A90" t="s">
        <v>89</v>
      </c>
      <c r="B90">
        <f>B30+(10/0.017)*(B16*B51+B31*B50)</f>
        <v>0.2507529295937069</v>
      </c>
      <c r="C90">
        <f>C30+(10/0.017)*(C16*C51+C31*C50)</f>
        <v>0.19621227213518408</v>
      </c>
      <c r="D90">
        <f>D30+(10/0.017)*(D16*D51+D31*D50)</f>
        <v>0.1845759482138573</v>
      </c>
      <c r="E90">
        <f>E30+(10/0.017)*(E16*E51+E31*E50)</f>
        <v>0.02562867759395343</v>
      </c>
      <c r="F90">
        <f>F30+(10/0.017)*(F16*F51+F31*F50)</f>
        <v>0.1377883184994072</v>
      </c>
    </row>
    <row r="91" spans="1:6" ht="12.75">
      <c r="A91" t="s">
        <v>90</v>
      </c>
      <c r="B91">
        <f>B31+(11/0.017)*(B17*B51+B32*B50)</f>
        <v>0.015488019943818016</v>
      </c>
      <c r="C91">
        <f>C31+(11/0.017)*(C17*C51+C32*C50)</f>
        <v>0.008831861257879325</v>
      </c>
      <c r="D91">
        <f>D31+(11/0.017)*(D17*D51+D32*D50)</f>
        <v>0.032068591424052335</v>
      </c>
      <c r="E91">
        <f>E31+(11/0.017)*(E17*E51+E32*E50)</f>
        <v>0.08445837801353616</v>
      </c>
      <c r="F91">
        <f>F31+(11/0.017)*(F17*F51+F32*F50)</f>
        <v>0.08069281401996009</v>
      </c>
    </row>
    <row r="92" spans="1:6" ht="12.75">
      <c r="A92" t="s">
        <v>91</v>
      </c>
      <c r="B92">
        <f>B32+(12/0.017)*(B18*B51+B33*B50)</f>
        <v>-0.042629646427580846</v>
      </c>
      <c r="C92">
        <f>C32+(12/0.017)*(C18*C51+C33*C50)</f>
        <v>-0.028691809404124993</v>
      </c>
      <c r="D92">
        <f>D32+(12/0.017)*(D18*D51+D33*D50)</f>
        <v>-0.03524411069079085</v>
      </c>
      <c r="E92">
        <f>E32+(12/0.017)*(E18*E51+E33*E50)</f>
        <v>-0.01744931770118305</v>
      </c>
      <c r="F92">
        <f>F32+(12/0.017)*(F18*F51+F33*F50)</f>
        <v>0.0040280939328959185</v>
      </c>
    </row>
    <row r="93" spans="1:6" ht="12.75">
      <c r="A93" t="s">
        <v>92</v>
      </c>
      <c r="B93">
        <f>B33+(13/0.017)*(B19*B51+B34*B50)</f>
        <v>0.08603825627219895</v>
      </c>
      <c r="C93">
        <f>C33+(13/0.017)*(C19*C51+C34*C50)</f>
        <v>0.08299082993422252</v>
      </c>
      <c r="D93">
        <f>D33+(13/0.017)*(D19*D51+D34*D50)</f>
        <v>0.08784273017313048</v>
      </c>
      <c r="E93">
        <f>E33+(13/0.017)*(E19*E51+E34*E50)</f>
        <v>0.11310448667507751</v>
      </c>
      <c r="F93">
        <f>F33+(13/0.017)*(F19*F51+F34*F50)</f>
        <v>0.06861712529509752</v>
      </c>
    </row>
    <row r="94" spans="1:6" ht="12.75">
      <c r="A94" t="s">
        <v>93</v>
      </c>
      <c r="B94">
        <f>B34+(14/0.017)*(B20*B51+B35*B50)</f>
        <v>0.028070241104445472</v>
      </c>
      <c r="C94">
        <f>C34+(14/0.017)*(C20*C51+C35*C50)</f>
        <v>0.022470717075616736</v>
      </c>
      <c r="D94">
        <f>D34+(14/0.017)*(D20*D51+D35*D50)</f>
        <v>0.00841788978086759</v>
      </c>
      <c r="E94">
        <f>E34+(14/0.017)*(E20*E51+E35*E50)</f>
        <v>0.006879447140039047</v>
      </c>
      <c r="F94">
        <f>F34+(14/0.017)*(F20*F51+F35*F50)</f>
        <v>-0.034081142431454645</v>
      </c>
    </row>
    <row r="95" spans="1:6" ht="12.75">
      <c r="A95" t="s">
        <v>94</v>
      </c>
      <c r="B95" s="49">
        <f>B35</f>
        <v>-0.005835527</v>
      </c>
      <c r="C95" s="49">
        <f>C35</f>
        <v>-0.003907689</v>
      </c>
      <c r="D95" s="49">
        <f>D35</f>
        <v>-0.005106776</v>
      </c>
      <c r="E95" s="49">
        <f>E35</f>
        <v>-0.002746937</v>
      </c>
      <c r="F95" s="49">
        <f>F35</f>
        <v>0.009343243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2.373311682361668</v>
      </c>
      <c r="C103">
        <f>C63*10000/C62</f>
        <v>1.626069794305844</v>
      </c>
      <c r="D103">
        <f>D63*10000/D62</f>
        <v>0.3227543807726518</v>
      </c>
      <c r="E103">
        <f>E63*10000/E62</f>
        <v>1.9494170665106754</v>
      </c>
      <c r="F103">
        <f>F63*10000/F62</f>
        <v>-0.7791910183298649</v>
      </c>
      <c r="G103">
        <f>AVERAGE(C103:E103)</f>
        <v>1.2994137471963905</v>
      </c>
      <c r="H103">
        <f>STDEV(C103:E103)</f>
        <v>0.861124847584826</v>
      </c>
      <c r="I103">
        <f>(B103*B4+C103*C4+D103*D4+E103*E4+F103*F4)/SUM(B4:F4)</f>
        <v>1.1778744163617003</v>
      </c>
      <c r="K103">
        <f>(LN(H103)+LN(H123))/2-LN(K114*K115^3)</f>
        <v>-3.6826345549823025</v>
      </c>
    </row>
    <row r="104" spans="1:11" ht="12.75">
      <c r="A104" t="s">
        <v>68</v>
      </c>
      <c r="B104">
        <f>B64*10000/B62</f>
        <v>0.4348329311377078</v>
      </c>
      <c r="C104">
        <f>C64*10000/C62</f>
        <v>0.048306770662548716</v>
      </c>
      <c r="D104">
        <f>D64*10000/D62</f>
        <v>0.36487026879787576</v>
      </c>
      <c r="E104">
        <f>E64*10000/E62</f>
        <v>-0.3119531305152378</v>
      </c>
      <c r="F104">
        <f>F64*10000/F62</f>
        <v>-1.267406108773827</v>
      </c>
      <c r="G104">
        <f>AVERAGE(C104:E104)</f>
        <v>0.03374130298172889</v>
      </c>
      <c r="H104">
        <f>STDEV(C104:E104)</f>
        <v>0.3386467083864988</v>
      </c>
      <c r="I104">
        <f>(B104*B4+C104*C4+D104*D4+E104*E4+F104*F4)/SUM(B4:F4)</f>
        <v>-0.08165404384900424</v>
      </c>
      <c r="K104">
        <f>(LN(H104)+LN(H124))/2-LN(K114*K115^4)</f>
        <v>-3.847040049796038</v>
      </c>
    </row>
    <row r="105" spans="1:11" ht="12.75">
      <c r="A105" t="s">
        <v>69</v>
      </c>
      <c r="B105">
        <f>B65*10000/B62</f>
        <v>0.49065026376318355</v>
      </c>
      <c r="C105">
        <f>C65*10000/C62</f>
        <v>0.1816533691722631</v>
      </c>
      <c r="D105">
        <f>D65*10000/D62</f>
        <v>0.5354221722409166</v>
      </c>
      <c r="E105">
        <f>E65*10000/E62</f>
        <v>0.25588821507205245</v>
      </c>
      <c r="F105">
        <f>F65*10000/F62</f>
        <v>-0.3548210436558386</v>
      </c>
      <c r="G105">
        <f>AVERAGE(C105:E105)</f>
        <v>0.32432125216174407</v>
      </c>
      <c r="H105">
        <f>STDEV(C105:E105)</f>
        <v>0.18654865834453555</v>
      </c>
      <c r="I105">
        <f>(B105*B4+C105*C4+D105*D4+E105*E4+F105*F4)/SUM(B4:F4)</f>
        <v>0.2578360693688506</v>
      </c>
      <c r="K105">
        <f>(LN(H105)+LN(H125))/2-LN(K114*K115^5)</f>
        <v>-4.019915987511245</v>
      </c>
    </row>
    <row r="106" spans="1:11" ht="12.75">
      <c r="A106" t="s">
        <v>70</v>
      </c>
      <c r="B106">
        <f>B66*10000/B62</f>
        <v>2.1767359241821387</v>
      </c>
      <c r="C106">
        <f>C66*10000/C62</f>
        <v>0.5578235725964523</v>
      </c>
      <c r="D106">
        <f>D66*10000/D62</f>
        <v>1.9572227652016914</v>
      </c>
      <c r="E106">
        <f>E66*10000/E62</f>
        <v>1.5640469544479907</v>
      </c>
      <c r="F106">
        <f>F66*10000/F62</f>
        <v>13.499744766446142</v>
      </c>
      <c r="G106">
        <f>AVERAGE(C106:E106)</f>
        <v>1.3596977640820447</v>
      </c>
      <c r="H106">
        <f>STDEV(C106:E106)</f>
        <v>0.7217329622294257</v>
      </c>
      <c r="I106">
        <f>(B106*B4+C106*C4+D106*D4+E106*E4+F106*F4)/SUM(B4:F4)</f>
        <v>3.0969770663561844</v>
      </c>
      <c r="K106">
        <f>(LN(H106)+LN(H126))/2-LN(K114*K115^6)</f>
        <v>-2.5798250228450104</v>
      </c>
    </row>
    <row r="107" spans="1:11" ht="12.75">
      <c r="A107" t="s">
        <v>71</v>
      </c>
      <c r="B107">
        <f>B67*10000/B62</f>
        <v>0.15825346870356055</v>
      </c>
      <c r="C107">
        <f>C67*10000/C62</f>
        <v>0.29534932936724684</v>
      </c>
      <c r="D107">
        <f>D67*10000/D62</f>
        <v>0.34718625016447624</v>
      </c>
      <c r="E107">
        <f>E67*10000/E62</f>
        <v>0.4653279074469224</v>
      </c>
      <c r="F107">
        <f>F67*10000/F62</f>
        <v>-0.015188712574444424</v>
      </c>
      <c r="G107">
        <f>AVERAGE(C107:E107)</f>
        <v>0.3692878289928818</v>
      </c>
      <c r="H107">
        <f>STDEV(C107:E107)</f>
        <v>0.08711796078609872</v>
      </c>
      <c r="I107">
        <f>(B107*B4+C107*C4+D107*D4+E107*E4+F107*F4)/SUM(B4:F4)</f>
        <v>0.2874237732933925</v>
      </c>
      <c r="K107">
        <f>(LN(H107)+LN(H127))/2-LN(K114*K115^7)</f>
        <v>-3.4676035717481564</v>
      </c>
    </row>
    <row r="108" spans="1:9" ht="12.75">
      <c r="A108" t="s">
        <v>72</v>
      </c>
      <c r="B108">
        <f>B68*10000/B62</f>
        <v>0.17686305012677686</v>
      </c>
      <c r="C108">
        <f>C68*10000/C62</f>
        <v>0.16939685367812723</v>
      </c>
      <c r="D108">
        <f>D68*10000/D62</f>
        <v>-0.03780295598829842</v>
      </c>
      <c r="E108">
        <f>E68*10000/E62</f>
        <v>-0.13342658194631615</v>
      </c>
      <c r="F108">
        <f>F68*10000/F62</f>
        <v>-0.3317395204371955</v>
      </c>
      <c r="G108">
        <f>AVERAGE(C108:E108)</f>
        <v>-0.0006108947521624442</v>
      </c>
      <c r="H108">
        <f>STDEV(C108:E108)</f>
        <v>0.1547996942990916</v>
      </c>
      <c r="I108">
        <f>(B108*B4+C108*C4+D108*D4+E108*E4+F108*F4)/SUM(B4:F4)</f>
        <v>-0.01903016706252011</v>
      </c>
    </row>
    <row r="109" spans="1:9" ht="12.75">
      <c r="A109" t="s">
        <v>73</v>
      </c>
      <c r="B109">
        <f>B69*10000/B62</f>
        <v>-0.07606347290133854</v>
      </c>
      <c r="C109">
        <f>C69*10000/C62</f>
        <v>-0.0006790721805583416</v>
      </c>
      <c r="D109">
        <f>D69*10000/D62</f>
        <v>0.013993480128518237</v>
      </c>
      <c r="E109">
        <f>E69*10000/E62</f>
        <v>0.17777593658467575</v>
      </c>
      <c r="F109">
        <f>F69*10000/F62</f>
        <v>0.027994542801741403</v>
      </c>
      <c r="G109">
        <f>AVERAGE(C109:E109)</f>
        <v>0.06369678151087856</v>
      </c>
      <c r="H109">
        <f>STDEV(C109:E109)</f>
        <v>0.09906745764669267</v>
      </c>
      <c r="I109">
        <f>(B109*B4+C109*C4+D109*D4+E109*E4+F109*F4)/SUM(B4:F4)</f>
        <v>0.038674534160874956</v>
      </c>
    </row>
    <row r="110" spans="1:11" ht="12.75">
      <c r="A110" t="s">
        <v>74</v>
      </c>
      <c r="B110">
        <f>B70*10000/B62</f>
        <v>-0.3506855018415371</v>
      </c>
      <c r="C110">
        <f>C70*10000/C62</f>
        <v>-0.15893372166173309</v>
      </c>
      <c r="D110">
        <f>D70*10000/D62</f>
        <v>-0.07271768719047435</v>
      </c>
      <c r="E110">
        <f>E70*10000/E62</f>
        <v>-0.11737579530554379</v>
      </c>
      <c r="F110">
        <f>F70*10000/F62</f>
        <v>-0.3158749526778077</v>
      </c>
      <c r="G110">
        <f>AVERAGE(C110:E110)</f>
        <v>-0.11634240138591707</v>
      </c>
      <c r="H110">
        <f>STDEV(C110:E110)</f>
        <v>0.04311730600619848</v>
      </c>
      <c r="I110">
        <f>(B110*B4+C110*C4+D110*D4+E110*E4+F110*F4)/SUM(B4:F4)</f>
        <v>-0.1769161752951643</v>
      </c>
      <c r="K110">
        <f>EXP(AVERAGE(K103:K107))</f>
        <v>0.029617086505825483</v>
      </c>
    </row>
    <row r="111" spans="1:9" ht="12.75">
      <c r="A111" t="s">
        <v>75</v>
      </c>
      <c r="B111">
        <f>B71*10000/B62</f>
        <v>0.04402933862404897</v>
      </c>
      <c r="C111">
        <f>C71*10000/C62</f>
        <v>0.014217713333054093</v>
      </c>
      <c r="D111">
        <f>D71*10000/D62</f>
        <v>0.04006052043581788</v>
      </c>
      <c r="E111">
        <f>E71*10000/E62</f>
        <v>-0.005913647924613755</v>
      </c>
      <c r="F111">
        <f>F71*10000/F62</f>
        <v>-0.033254284283317684</v>
      </c>
      <c r="G111">
        <f>AVERAGE(C111:E111)</f>
        <v>0.016121528614752738</v>
      </c>
      <c r="H111">
        <f>STDEV(C111:E111)</f>
        <v>0.023046136847169208</v>
      </c>
      <c r="I111">
        <f>(B111*B4+C111*C4+D111*D4+E111*E4+F111*F4)/SUM(B4:F4)</f>
        <v>0.013580717946561056</v>
      </c>
    </row>
    <row r="112" spans="1:9" ht="12.75">
      <c r="A112" t="s">
        <v>76</v>
      </c>
      <c r="B112">
        <f>B72*10000/B62</f>
        <v>-0.023949342629718838</v>
      </c>
      <c r="C112">
        <f>C72*10000/C62</f>
        <v>-0.001820479506648421</v>
      </c>
      <c r="D112">
        <f>D72*10000/D62</f>
        <v>-0.03091973442139731</v>
      </c>
      <c r="E112">
        <f>E72*10000/E62</f>
        <v>-0.01761778135220605</v>
      </c>
      <c r="F112">
        <f>F72*10000/F62</f>
        <v>-0.022206557317475346</v>
      </c>
      <c r="G112">
        <f>AVERAGE(C112:E112)</f>
        <v>-0.016785998426750593</v>
      </c>
      <c r="H112">
        <f>STDEV(C112:E112)</f>
        <v>0.014567448516287733</v>
      </c>
      <c r="I112">
        <f>(B112*B4+C112*C4+D112*D4+E112*E4+F112*F4)/SUM(B4:F4)</f>
        <v>-0.01854500378853908</v>
      </c>
    </row>
    <row r="113" spans="1:9" ht="12.75">
      <c r="A113" t="s">
        <v>77</v>
      </c>
      <c r="B113">
        <f>B73*10000/B62</f>
        <v>0.028657891104375593</v>
      </c>
      <c r="C113">
        <f>C73*10000/C62</f>
        <v>0.02466781160596405</v>
      </c>
      <c r="D113">
        <f>D73*10000/D62</f>
        <v>0.010172221834735914</v>
      </c>
      <c r="E113">
        <f>E73*10000/E62</f>
        <v>0.029667464784137162</v>
      </c>
      <c r="F113">
        <f>F73*10000/F62</f>
        <v>-0.015805966357898285</v>
      </c>
      <c r="G113">
        <f>AVERAGE(C113:E113)</f>
        <v>0.021502499408279044</v>
      </c>
      <c r="H113">
        <f>STDEV(C113:E113)</f>
        <v>0.0101257357952721</v>
      </c>
      <c r="I113">
        <f>(B113*B4+C113*C4+D113*D4+E113*E4+F113*F4)/SUM(B4:F4)</f>
        <v>0.01756437934744378</v>
      </c>
    </row>
    <row r="114" spans="1:11" ht="12.75">
      <c r="A114" t="s">
        <v>78</v>
      </c>
      <c r="B114">
        <f>B74*10000/B62</f>
        <v>-0.20046483689387629</v>
      </c>
      <c r="C114">
        <f>C74*10000/C62</f>
        <v>-0.16650610562300464</v>
      </c>
      <c r="D114">
        <f>D74*10000/D62</f>
        <v>-0.19104526467294713</v>
      </c>
      <c r="E114">
        <f>E74*10000/E62</f>
        <v>-0.18798215229819976</v>
      </c>
      <c r="F114">
        <f>F74*10000/F62</f>
        <v>-0.13690586071740826</v>
      </c>
      <c r="G114">
        <f>AVERAGE(C114:E114)</f>
        <v>-0.18184450753138384</v>
      </c>
      <c r="H114">
        <f>STDEV(C114:E114)</f>
        <v>0.01337144697414296</v>
      </c>
      <c r="I114">
        <f>(B114*B4+C114*C4+D114*D4+E114*E4+F114*F4)/SUM(B4:F4)</f>
        <v>-0.17854785234060283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0.001868100080159763</v>
      </c>
      <c r="C115">
        <f>C75*10000/C62</f>
        <v>-0.0032674963927975696</v>
      </c>
      <c r="D115">
        <f>D75*10000/D62</f>
        <v>-0.0054389916178101015</v>
      </c>
      <c r="E115">
        <f>E75*10000/E62</f>
        <v>-0.007940533303308064</v>
      </c>
      <c r="F115">
        <f>F75*10000/F62</f>
        <v>-0.0019495030194649524</v>
      </c>
      <c r="G115">
        <f>AVERAGE(C115:E115)</f>
        <v>-0.005549007104638578</v>
      </c>
      <c r="H115">
        <f>STDEV(C115:E115)</f>
        <v>0.0023384601872289703</v>
      </c>
      <c r="I115">
        <f>(B115*B4+C115*C4+D115*D4+E115*E4+F115*F4)/SUM(B4:F4)</f>
        <v>-0.0039938690906680275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-32.782058419455</v>
      </c>
      <c r="C122">
        <f>C82*10000/C62</f>
        <v>8.289440799201879</v>
      </c>
      <c r="D122">
        <f>D82*10000/D62</f>
        <v>45.40642154311734</v>
      </c>
      <c r="E122">
        <f>E82*10000/E62</f>
        <v>-15.07342106889869</v>
      </c>
      <c r="F122">
        <f>F82*10000/F62</f>
        <v>-33.45227525243999</v>
      </c>
      <c r="G122">
        <f>AVERAGE(C122:E122)</f>
        <v>12.874147091140175</v>
      </c>
      <c r="H122">
        <f>STDEV(C122:E122)</f>
        <v>30.499467035196883</v>
      </c>
      <c r="I122">
        <f>(B122*B4+C122*C4+D122*D4+E122*E4+F122*F4)/SUM(B4:F4)</f>
        <v>0.07943607294820079</v>
      </c>
    </row>
    <row r="123" spans="1:9" ht="12.75">
      <c r="A123" t="s">
        <v>82</v>
      </c>
      <c r="B123">
        <f>B83*10000/B62</f>
        <v>2.8604148456087075</v>
      </c>
      <c r="C123">
        <f>C83*10000/C62</f>
        <v>-0.8916209780919829</v>
      </c>
      <c r="D123">
        <f>D83*10000/D62</f>
        <v>-1.7526408419340094</v>
      </c>
      <c r="E123">
        <f>E83*10000/E62</f>
        <v>-4.203426995798447</v>
      </c>
      <c r="F123">
        <f>F83*10000/F62</f>
        <v>10.866083942956429</v>
      </c>
      <c r="G123">
        <f>AVERAGE(C123:E123)</f>
        <v>-2.2825629386081463</v>
      </c>
      <c r="H123">
        <f>STDEV(C123:E123)</f>
        <v>1.7183212290304806</v>
      </c>
      <c r="I123">
        <f>(B123*B4+C123*C4+D123*D4+E123*E4+F123*F4)/SUM(B4:F4)</f>
        <v>0.21637904191899246</v>
      </c>
    </row>
    <row r="124" spans="1:9" ht="12.75">
      <c r="A124" t="s">
        <v>83</v>
      </c>
      <c r="B124">
        <f>B84*10000/B62</f>
        <v>1.076737092240578</v>
      </c>
      <c r="C124">
        <f>C84*10000/C62</f>
        <v>1.8521569156508122</v>
      </c>
      <c r="D124">
        <f>D84*10000/D62</f>
        <v>1.6773184192508763</v>
      </c>
      <c r="E124">
        <f>E84*10000/E62</f>
        <v>3.427315508640015</v>
      </c>
      <c r="F124">
        <f>F84*10000/F62</f>
        <v>2.083118167876023</v>
      </c>
      <c r="G124">
        <f>AVERAGE(C124:E124)</f>
        <v>2.318930281180568</v>
      </c>
      <c r="H124">
        <f>STDEV(C124:E124)</f>
        <v>0.9638622745463143</v>
      </c>
      <c r="I124">
        <f>(B124*B4+C124*C4+D124*D4+E124*E4+F124*F4)/SUM(B4:F4)</f>
        <v>2.107415498816019</v>
      </c>
    </row>
    <row r="125" spans="1:9" ht="12.75">
      <c r="A125" t="s">
        <v>84</v>
      </c>
      <c r="B125">
        <f>B85*10000/B62</f>
        <v>0.02528271779267948</v>
      </c>
      <c r="C125">
        <f>C85*10000/C62</f>
        <v>-1.0141751511225119</v>
      </c>
      <c r="D125">
        <f>D85*10000/D62</f>
        <v>-0.9628071630193273</v>
      </c>
      <c r="E125">
        <f>E85*10000/E62</f>
        <v>-1.6442851450075242</v>
      </c>
      <c r="F125">
        <f>F85*10000/F62</f>
        <v>1.2746847221861413</v>
      </c>
      <c r="G125">
        <f>AVERAGE(C125:E125)</f>
        <v>-1.2070891530497878</v>
      </c>
      <c r="H125">
        <f>STDEV(C125:E125)</f>
        <v>0.37949297633602413</v>
      </c>
      <c r="I125">
        <f>(B125*B4+C125*C4+D125*D4+E125*E4+F125*F4)/SUM(B4:F4)</f>
        <v>-0.697513512881234</v>
      </c>
    </row>
    <row r="126" spans="1:9" ht="12.75">
      <c r="A126" t="s">
        <v>85</v>
      </c>
      <c r="B126">
        <f>B86*10000/B62</f>
        <v>0.788097824209185</v>
      </c>
      <c r="C126">
        <f>C86*10000/C62</f>
        <v>0.9719659971652249</v>
      </c>
      <c r="D126">
        <f>D86*10000/D62</f>
        <v>1.0006759903672815</v>
      </c>
      <c r="E126">
        <f>E86*10000/E62</f>
        <v>0.05892927363664787</v>
      </c>
      <c r="F126">
        <f>F86*10000/F62</f>
        <v>1.4933027311068092</v>
      </c>
      <c r="G126">
        <f>AVERAGE(C126:E126)</f>
        <v>0.6771904203897181</v>
      </c>
      <c r="H126">
        <f>STDEV(C126:E126)</f>
        <v>0.5356222550601604</v>
      </c>
      <c r="I126">
        <f>(B126*B4+C126*C4+D126*D4+E126*E4+F126*F4)/SUM(B4:F4)</f>
        <v>0.8021358606828785</v>
      </c>
    </row>
    <row r="127" spans="1:9" ht="12.75">
      <c r="A127" t="s">
        <v>86</v>
      </c>
      <c r="B127">
        <f>B87*10000/B62</f>
        <v>0.6139724398557189</v>
      </c>
      <c r="C127">
        <f>C87*10000/C62</f>
        <v>0.2723794528757288</v>
      </c>
      <c r="D127">
        <f>D87*10000/D62</f>
        <v>0.20545889450014973</v>
      </c>
      <c r="E127">
        <f>E87*10000/E62</f>
        <v>-0.1558426221917708</v>
      </c>
      <c r="F127">
        <f>F87*10000/F62</f>
        <v>1.1414075227995775</v>
      </c>
      <c r="G127">
        <f>AVERAGE(C127:E127)</f>
        <v>0.10733190839470257</v>
      </c>
      <c r="H127">
        <f>STDEV(C127:E127)</f>
        <v>0.23035888401662044</v>
      </c>
      <c r="I127">
        <f>(B127*B4+C127*C4+D127*D4+E127*E4+F127*F4)/SUM(B4:F4)</f>
        <v>0.3186740686989811</v>
      </c>
    </row>
    <row r="128" spans="1:9" ht="12.75">
      <c r="A128" t="s">
        <v>87</v>
      </c>
      <c r="B128">
        <f>B88*10000/B62</f>
        <v>-0.2925706542000397</v>
      </c>
      <c r="C128">
        <f>C88*10000/C62</f>
        <v>-0.3777651246910809</v>
      </c>
      <c r="D128">
        <f>D88*10000/D62</f>
        <v>-0.16436370292667507</v>
      </c>
      <c r="E128">
        <f>E88*10000/E62</f>
        <v>-0.10936923694828035</v>
      </c>
      <c r="F128">
        <f>F88*10000/F62</f>
        <v>0.13154152141069012</v>
      </c>
      <c r="G128">
        <f>AVERAGE(C128:E128)</f>
        <v>-0.21716602152201214</v>
      </c>
      <c r="H128">
        <f>STDEV(C128:E128)</f>
        <v>0.14177500405958063</v>
      </c>
      <c r="I128">
        <f>(B128*B4+C128*C4+D128*D4+E128*E4+F128*F4)/SUM(B4:F4)</f>
        <v>-0.1816102895607215</v>
      </c>
    </row>
    <row r="129" spans="1:9" ht="12.75">
      <c r="A129" t="s">
        <v>88</v>
      </c>
      <c r="B129">
        <f>B89*10000/B62</f>
        <v>-0.016728556991223494</v>
      </c>
      <c r="C129">
        <f>C89*10000/C62</f>
        <v>-0.021084534526859152</v>
      </c>
      <c r="D129">
        <f>D89*10000/D62</f>
        <v>0.0015036629629303785</v>
      </c>
      <c r="E129">
        <f>E89*10000/E62</f>
        <v>0.14955796821753717</v>
      </c>
      <c r="F129">
        <f>F89*10000/F62</f>
        <v>0.17288142341721854</v>
      </c>
      <c r="G129">
        <f>AVERAGE(C129:E129)</f>
        <v>0.043325698884536135</v>
      </c>
      <c r="H129">
        <f>STDEV(C129:E129)</f>
        <v>0.09269049547925012</v>
      </c>
      <c r="I129">
        <f>(B129*B4+C129*C4+D129*D4+E129*E4+F129*F4)/SUM(B4:F4)</f>
        <v>0.05189234407415404</v>
      </c>
    </row>
    <row r="130" spans="1:9" ht="12.75">
      <c r="A130" t="s">
        <v>89</v>
      </c>
      <c r="B130">
        <f>B90*10000/B62</f>
        <v>0.25075455111017214</v>
      </c>
      <c r="C130">
        <f>C90*10000/C62</f>
        <v>0.19621169522698015</v>
      </c>
      <c r="D130">
        <f>D90*10000/D62</f>
        <v>0.18457586737262832</v>
      </c>
      <c r="E130">
        <f>E90*10000/E62</f>
        <v>0.02562860433885643</v>
      </c>
      <c r="F130">
        <f>F90*10000/F62</f>
        <v>0.13778775444795793</v>
      </c>
      <c r="G130">
        <f>AVERAGE(C130:E130)</f>
        <v>0.13547205564615497</v>
      </c>
      <c r="H130">
        <f>STDEV(C130:E130)</f>
        <v>0.09530496298088663</v>
      </c>
      <c r="I130">
        <f>(B130*B4+C130*C4+D130*D4+E130*E4+F130*F4)/SUM(B4:F4)</f>
        <v>0.15249434907107212</v>
      </c>
    </row>
    <row r="131" spans="1:9" ht="12.75">
      <c r="A131" t="s">
        <v>90</v>
      </c>
      <c r="B131">
        <f>B91*10000/B62</f>
        <v>0.015488120098497739</v>
      </c>
      <c r="C131">
        <f>C91*10000/C62</f>
        <v>0.008831835290221135</v>
      </c>
      <c r="D131">
        <f>D91*10000/D62</f>
        <v>0.03206857737853683</v>
      </c>
      <c r="E131">
        <f>E91*10000/E62</f>
        <v>0.08445813660401937</v>
      </c>
      <c r="F131">
        <f>F91*10000/F62</f>
        <v>0.0806924836951605</v>
      </c>
      <c r="G131">
        <f>AVERAGE(C131:E131)</f>
        <v>0.04178618309092578</v>
      </c>
      <c r="H131">
        <f>STDEV(C131:E131)</f>
        <v>0.03873833060661547</v>
      </c>
      <c r="I131">
        <f>(B131*B4+C131*C4+D131*D4+E131*E4+F131*F4)/SUM(B4:F4)</f>
        <v>0.04315958558887828</v>
      </c>
    </row>
    <row r="132" spans="1:9" ht="12.75">
      <c r="A132" t="s">
        <v>91</v>
      </c>
      <c r="B132">
        <f>B92*10000/B62</f>
        <v>-0.04262992209603945</v>
      </c>
      <c r="C132">
        <f>C92*10000/C62</f>
        <v>-0.028691725043753183</v>
      </c>
      <c r="D132">
        <f>D92*10000/D62</f>
        <v>-0.03524409525445014</v>
      </c>
      <c r="E132">
        <f>E92*10000/E62</f>
        <v>-0.017449267825357186</v>
      </c>
      <c r="F132">
        <f>F92*10000/F62</f>
        <v>0.0040280774434558455</v>
      </c>
      <c r="G132">
        <f>AVERAGE(C132:E132)</f>
        <v>-0.027128362707853505</v>
      </c>
      <c r="H132">
        <f>STDEV(C132:E132)</f>
        <v>0.008999835951437206</v>
      </c>
      <c r="I132">
        <f>(B132*B4+C132*C4+D132*D4+E132*E4+F132*F4)/SUM(B4:F4)</f>
        <v>-0.025219914831379035</v>
      </c>
    </row>
    <row r="133" spans="1:9" ht="12.75">
      <c r="A133" t="s">
        <v>92</v>
      </c>
      <c r="B133">
        <f>B93*10000/B62</f>
        <v>0.08603881264635345</v>
      </c>
      <c r="C133">
        <f>C93*10000/C62</f>
        <v>0.08299058592251969</v>
      </c>
      <c r="D133">
        <f>D93*10000/D62</f>
        <v>0.0878426916994597</v>
      </c>
      <c r="E133">
        <f>E93*10000/E62</f>
        <v>0.11310416338566422</v>
      </c>
      <c r="F133">
        <f>F93*10000/F62</f>
        <v>0.06861684440344146</v>
      </c>
      <c r="G133">
        <f>AVERAGE(C133:E133)</f>
        <v>0.09464581366921454</v>
      </c>
      <c r="H133">
        <f>STDEV(C133:E133)</f>
        <v>0.01616844885289621</v>
      </c>
      <c r="I133">
        <f>(B133*B4+C133*C4+D133*D4+E133*E4+F133*F4)/SUM(B4:F4)</f>
        <v>0.0899258729106861</v>
      </c>
    </row>
    <row r="134" spans="1:9" ht="12.75">
      <c r="A134" t="s">
        <v>93</v>
      </c>
      <c r="B134">
        <f>B94*10000/B62</f>
        <v>0.02807042262319466</v>
      </c>
      <c r="C134">
        <f>C94*10000/C62</f>
        <v>0.02247065100665536</v>
      </c>
      <c r="D134">
        <f>D94*10000/D62</f>
        <v>0.008417886093970345</v>
      </c>
      <c r="E134">
        <f>E94*10000/E62</f>
        <v>0.006879427476341389</v>
      </c>
      <c r="F134">
        <f>F94*10000/F62</f>
        <v>-0.03408100291659598</v>
      </c>
      <c r="G134">
        <f>AVERAGE(C134:E134)</f>
        <v>0.012589321525655698</v>
      </c>
      <c r="H134">
        <f>STDEV(C134:E134)</f>
        <v>0.008591985682227013</v>
      </c>
      <c r="I134">
        <f>(B134*B4+C134*C4+D134*D4+E134*E4+F134*F4)/SUM(B4:F4)</f>
        <v>0.008610060503078752</v>
      </c>
    </row>
    <row r="135" spans="1:9" ht="12.75">
      <c r="A135" t="s">
        <v>94</v>
      </c>
      <c r="B135">
        <f>B95*10000/B62</f>
        <v>-0.0058355647359623645</v>
      </c>
      <c r="C135">
        <f>C95*10000/C62</f>
        <v>-0.003907677510515586</v>
      </c>
      <c r="D135">
        <f>D95*10000/D62</f>
        <v>-0.005106773763316121</v>
      </c>
      <c r="E135">
        <f>E95*10000/E62</f>
        <v>-0.0027469291483605365</v>
      </c>
      <c r="F135">
        <f>F95*10000/F62</f>
        <v>0.009343204752419853</v>
      </c>
      <c r="G135">
        <f>AVERAGE(C135:E135)</f>
        <v>-0.003920460140730748</v>
      </c>
      <c r="H135">
        <f>STDEV(C135:E135)</f>
        <v>0.0011799742363332061</v>
      </c>
      <c r="I135">
        <f>(B135*B4+C135*C4+D135*D4+E135*E4+F135*F4)/SUM(B4:F4)</f>
        <v>-0.0024291486892357933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2005-10-07T06:09:56Z</cp:lastPrinted>
  <dcterms:created xsi:type="dcterms:W3CDTF">2005-10-07T06:09:56Z</dcterms:created>
  <dcterms:modified xsi:type="dcterms:W3CDTF">2005-10-07T07:00:23Z</dcterms:modified>
  <cp:category/>
  <cp:version/>
  <cp:contentType/>
  <cp:contentStatus/>
</cp:coreProperties>
</file>