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<sst xmlns="http://schemas.openxmlformats.org/spreadsheetml/2006/main" count="204" uniqueCount="98">
  <si>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07/10/2005       09:24:06</t>
  </si>
  <si>
    <t>LISSNER</t>
  </si>
  <si>
    <t>HCMQAP697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</si>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</sst>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806222"/>
        <c:axId val="66509527"/>
      </c:lineChart>
      <c:catAx>
        <c:axId val="20806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09527"/>
        <c:crosses val="autoZero"/>
        <c:auto val="1"/>
        <c:lblOffset val="100"/>
        <c:noMultiLvlLbl val="0"/>
      </c:catAx>
      <c:valAx>
        <c:axId val="66509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062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-0.003749</v>
      </c>
      <c r="D4" s="12">
        <v>-0.003747</v>
      </c>
      <c r="E4" s="12">
        <v>-0.003749</v>
      </c>
      <c r="F4" s="24">
        <v>-0.002077</v>
      </c>
      <c r="G4" s="34">
        <v>-0.011683</v>
      </c>
    </row>
    <row r="5" spans="1:7" ht="12.75" thickBot="1">
      <c r="A5" s="44" t="s">
        <v>13</v>
      </c>
      <c r="B5" s="45">
        <v>0.05479</v>
      </c>
      <c r="C5" s="46">
        <v>-0.146652</v>
      </c>
      <c r="D5" s="46">
        <v>-0.761868</v>
      </c>
      <c r="E5" s="46">
        <v>0.240918</v>
      </c>
      <c r="F5" s="47">
        <v>1.142897</v>
      </c>
      <c r="G5" s="48">
        <v>8.314657</v>
      </c>
    </row>
    <row r="6" spans="1:7" ht="12.75" thickTop="1">
      <c r="A6" s="6" t="s">
        <v>14</v>
      </c>
      <c r="B6" s="39">
        <v>42.05674</v>
      </c>
      <c r="C6" s="40">
        <v>50.71735</v>
      </c>
      <c r="D6" s="40">
        <v>-54.88493</v>
      </c>
      <c r="E6" s="40">
        <v>136.8501</v>
      </c>
      <c r="F6" s="41">
        <v>-285.2562</v>
      </c>
      <c r="G6" s="42">
        <v>0.001438827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-0.0613112</v>
      </c>
      <c r="C8" s="13">
        <v>3.387694</v>
      </c>
      <c r="D8" s="13">
        <v>-0.02797818</v>
      </c>
      <c r="E8" s="13">
        <v>-2.364281</v>
      </c>
      <c r="F8" s="25">
        <v>-5.01669</v>
      </c>
      <c r="G8" s="35">
        <v>-0.4379542</v>
      </c>
    </row>
    <row r="9" spans="1:7" ht="12">
      <c r="A9" s="20" t="s">
        <v>17</v>
      </c>
      <c r="B9" s="29">
        <v>0.7075305</v>
      </c>
      <c r="C9" s="13">
        <v>0.2163719</v>
      </c>
      <c r="D9" s="13">
        <v>0.7912362</v>
      </c>
      <c r="E9" s="13">
        <v>0.6573702</v>
      </c>
      <c r="F9" s="25">
        <v>-1.239803</v>
      </c>
      <c r="G9" s="35">
        <v>0.3378082</v>
      </c>
    </row>
    <row r="10" spans="1:7" ht="12">
      <c r="A10" s="20" t="s">
        <v>18</v>
      </c>
      <c r="B10" s="29">
        <v>0.04683425</v>
      </c>
      <c r="C10" s="13">
        <v>-1.557435</v>
      </c>
      <c r="D10" s="13">
        <v>-0.3441182</v>
      </c>
      <c r="E10" s="13">
        <v>0.8840615</v>
      </c>
      <c r="F10" s="25">
        <v>-2.323734</v>
      </c>
      <c r="G10" s="35">
        <v>-0.5478326</v>
      </c>
    </row>
    <row r="11" spans="1:7" ht="12">
      <c r="A11" s="21" t="s">
        <v>19</v>
      </c>
      <c r="B11" s="31">
        <v>2.858796</v>
      </c>
      <c r="C11" s="15">
        <v>1.094366</v>
      </c>
      <c r="D11" s="15">
        <v>2.110807</v>
      </c>
      <c r="E11" s="15">
        <v>1.829358</v>
      </c>
      <c r="F11" s="27">
        <v>13.78621</v>
      </c>
      <c r="G11" s="37">
        <v>3.463198</v>
      </c>
    </row>
    <row r="12" spans="1:7" ht="12">
      <c r="A12" s="20" t="s">
        <v>20</v>
      </c>
      <c r="B12" s="29">
        <v>-0.1709554</v>
      </c>
      <c r="C12" s="13">
        <v>-0.3074272</v>
      </c>
      <c r="D12" s="13">
        <v>-0.3590663</v>
      </c>
      <c r="E12" s="13">
        <v>0.0004400624</v>
      </c>
      <c r="F12" s="25">
        <v>-0.63915</v>
      </c>
      <c r="G12" s="35">
        <v>-0.2702151</v>
      </c>
    </row>
    <row r="13" spans="1:7" ht="12">
      <c r="A13" s="20" t="s">
        <v>21</v>
      </c>
      <c r="B13" s="29">
        <v>0.02850228</v>
      </c>
      <c r="C13" s="13">
        <v>0.01560969</v>
      </c>
      <c r="D13" s="13">
        <v>0.09678558</v>
      </c>
      <c r="E13" s="13">
        <v>0.1562741</v>
      </c>
      <c r="F13" s="25">
        <v>-0.1442849</v>
      </c>
      <c r="G13" s="35">
        <v>0.04953469</v>
      </c>
    </row>
    <row r="14" spans="1:7" ht="12">
      <c r="A14" s="20" t="s">
        <v>22</v>
      </c>
      <c r="B14" s="29">
        <v>-0.1172331</v>
      </c>
      <c r="C14" s="13">
        <v>0.05331596</v>
      </c>
      <c r="D14" s="13">
        <v>0.01512761</v>
      </c>
      <c r="E14" s="13">
        <v>0.1820202</v>
      </c>
      <c r="F14" s="25">
        <v>0.1031579</v>
      </c>
      <c r="G14" s="35">
        <v>0.05703226</v>
      </c>
    </row>
    <row r="15" spans="1:7" ht="12">
      <c r="A15" s="21" t="s">
        <v>23</v>
      </c>
      <c r="B15" s="31">
        <v>-0.354335</v>
      </c>
      <c r="C15" s="15">
        <v>-0.1778813</v>
      </c>
      <c r="D15" s="15">
        <v>-0.1054646</v>
      </c>
      <c r="E15" s="15">
        <v>-0.1537045</v>
      </c>
      <c r="F15" s="27">
        <v>-0.2835573</v>
      </c>
      <c r="G15" s="37">
        <v>-0.1942992</v>
      </c>
    </row>
    <row r="16" spans="1:7" ht="12">
      <c r="A16" s="20" t="s">
        <v>24</v>
      </c>
      <c r="B16" s="29">
        <v>-0.01790195</v>
      </c>
      <c r="C16" s="13">
        <v>-0.0866062</v>
      </c>
      <c r="D16" s="13">
        <v>-0.03941917</v>
      </c>
      <c r="E16" s="13">
        <v>-0.03362649</v>
      </c>
      <c r="F16" s="25">
        <v>-0.07697405</v>
      </c>
      <c r="G16" s="35">
        <v>-0.05126986</v>
      </c>
    </row>
    <row r="17" spans="1:7" ht="12">
      <c r="A17" s="20" t="s">
        <v>25</v>
      </c>
      <c r="B17" s="29">
        <v>-0.02350684</v>
      </c>
      <c r="C17" s="13">
        <v>-0.01061141</v>
      </c>
      <c r="D17" s="13">
        <v>-0.02841382</v>
      </c>
      <c r="E17" s="13">
        <v>-0.01227682</v>
      </c>
      <c r="F17" s="25">
        <v>-0.02297725</v>
      </c>
      <c r="G17" s="35">
        <v>-0.01881101</v>
      </c>
    </row>
    <row r="18" spans="1:7" ht="12">
      <c r="A18" s="20" t="s">
        <v>26</v>
      </c>
      <c r="B18" s="29">
        <v>0.01149139</v>
      </c>
      <c r="C18" s="13">
        <v>0.03658497</v>
      </c>
      <c r="D18" s="13">
        <v>0.04851082</v>
      </c>
      <c r="E18" s="13">
        <v>-0.01243845</v>
      </c>
      <c r="F18" s="25">
        <v>0.04092567</v>
      </c>
      <c r="G18" s="35">
        <v>0.02460004</v>
      </c>
    </row>
    <row r="19" spans="1:7" ht="12">
      <c r="A19" s="21" t="s">
        <v>27</v>
      </c>
      <c r="B19" s="31">
        <v>-0.2070446</v>
      </c>
      <c r="C19" s="15">
        <v>-0.1801894</v>
      </c>
      <c r="D19" s="15">
        <v>-0.1972961</v>
      </c>
      <c r="E19" s="15">
        <v>-0.188228</v>
      </c>
      <c r="F19" s="27">
        <v>-0.1443006</v>
      </c>
      <c r="G19" s="37">
        <v>-0.1853453</v>
      </c>
    </row>
    <row r="20" spans="1:7" ht="12.75" thickBot="1">
      <c r="A20" s="44" t="s">
        <v>28</v>
      </c>
      <c r="B20" s="45">
        <v>-0.003594227</v>
      </c>
      <c r="C20" s="46">
        <v>0.001907343</v>
      </c>
      <c r="D20" s="46">
        <v>0.004799541</v>
      </c>
      <c r="E20" s="46">
        <v>-0.006231762</v>
      </c>
      <c r="F20" s="47">
        <v>-0.005850902</v>
      </c>
      <c r="G20" s="48">
        <v>-0.00118674</v>
      </c>
    </row>
    <row r="21" spans="1:7" ht="12.75" thickTop="1">
      <c r="A21" s="6" t="s">
        <v>29</v>
      </c>
      <c r="B21" s="39">
        <v>30.81528</v>
      </c>
      <c r="C21" s="40">
        <v>-4.559712</v>
      </c>
      <c r="D21" s="40">
        <v>-14.4781</v>
      </c>
      <c r="E21" s="40">
        <v>32.81352</v>
      </c>
      <c r="F21" s="41">
        <v>-58.32553</v>
      </c>
      <c r="G21" s="43">
        <v>0.005781327</v>
      </c>
    </row>
    <row r="22" spans="1:7" ht="12">
      <c r="A22" s="20" t="s">
        <v>30</v>
      </c>
      <c r="B22" s="29">
        <v>1.095795</v>
      </c>
      <c r="C22" s="13">
        <v>-2.933046</v>
      </c>
      <c r="D22" s="13">
        <v>-15.23737</v>
      </c>
      <c r="E22" s="13">
        <v>4.818359</v>
      </c>
      <c r="F22" s="25">
        <v>22.85798</v>
      </c>
      <c r="G22" s="36">
        <v>0</v>
      </c>
    </row>
    <row r="23" spans="1:7" ht="12">
      <c r="A23" s="20" t="s">
        <v>31</v>
      </c>
      <c r="B23" s="29">
        <v>-1.361199</v>
      </c>
      <c r="C23" s="13">
        <v>-0.378886</v>
      </c>
      <c r="D23" s="13">
        <v>-0.5957394</v>
      </c>
      <c r="E23" s="13">
        <v>-2.226703</v>
      </c>
      <c r="F23" s="25">
        <v>6.101274</v>
      </c>
      <c r="G23" s="35">
        <v>-0.1541762</v>
      </c>
    </row>
    <row r="24" spans="1:7" ht="12">
      <c r="A24" s="20" t="s">
        <v>32</v>
      </c>
      <c r="B24" s="29">
        <v>-1.352286</v>
      </c>
      <c r="C24" s="13">
        <v>1.904574</v>
      </c>
      <c r="D24" s="13">
        <v>3.537468</v>
      </c>
      <c r="E24" s="13">
        <v>-1.002583</v>
      </c>
      <c r="F24" s="25">
        <v>-0.9445236</v>
      </c>
      <c r="G24" s="35">
        <v>0.7461339</v>
      </c>
    </row>
    <row r="25" spans="1:7" ht="12">
      <c r="A25" s="20" t="s">
        <v>33</v>
      </c>
      <c r="B25" s="29">
        <v>-0.3857166</v>
      </c>
      <c r="C25" s="13">
        <v>-0.2472626</v>
      </c>
      <c r="D25" s="13">
        <v>-0.3487892</v>
      </c>
      <c r="E25" s="13">
        <v>-0.4621313</v>
      </c>
      <c r="F25" s="25">
        <v>-1.371281</v>
      </c>
      <c r="G25" s="35">
        <v>-0.4932793</v>
      </c>
    </row>
    <row r="26" spans="1:7" ht="12">
      <c r="A26" s="21" t="s">
        <v>34</v>
      </c>
      <c r="B26" s="31">
        <v>1.138908</v>
      </c>
      <c r="C26" s="15">
        <v>0.1840066</v>
      </c>
      <c r="D26" s="15">
        <v>0.306144</v>
      </c>
      <c r="E26" s="15">
        <v>0.1739531</v>
      </c>
      <c r="F26" s="27">
        <v>1.213234</v>
      </c>
      <c r="G26" s="37">
        <v>0.486526</v>
      </c>
    </row>
    <row r="27" spans="1:7" ht="12">
      <c r="A27" s="20" t="s">
        <v>35</v>
      </c>
      <c r="B27" s="29">
        <v>0.06466291</v>
      </c>
      <c r="C27" s="13">
        <v>-0.1220618</v>
      </c>
      <c r="D27" s="13">
        <v>-0.04050125</v>
      </c>
      <c r="E27" s="13">
        <v>0.07699192</v>
      </c>
      <c r="F27" s="25">
        <v>0.6395078</v>
      </c>
      <c r="G27" s="35">
        <v>0.07402475</v>
      </c>
    </row>
    <row r="28" spans="1:7" ht="12">
      <c r="A28" s="20" t="s">
        <v>36</v>
      </c>
      <c r="B28" s="29">
        <v>0.07981136</v>
      </c>
      <c r="C28" s="13">
        <v>0.1146219</v>
      </c>
      <c r="D28" s="13">
        <v>0.397044</v>
      </c>
      <c r="E28" s="13">
        <v>0.1955803</v>
      </c>
      <c r="F28" s="25">
        <v>-0.3191257</v>
      </c>
      <c r="G28" s="35">
        <v>0.1391694</v>
      </c>
    </row>
    <row r="29" spans="1:7" ht="12">
      <c r="A29" s="20" t="s">
        <v>37</v>
      </c>
      <c r="B29" s="29">
        <v>-0.02393865</v>
      </c>
      <c r="C29" s="13">
        <v>-0.1262277</v>
      </c>
      <c r="D29" s="13">
        <v>-0.04773436</v>
      </c>
      <c r="E29" s="13">
        <v>0.01300417</v>
      </c>
      <c r="F29" s="25">
        <v>-0.07521195</v>
      </c>
      <c r="G29" s="35">
        <v>-0.05222463</v>
      </c>
    </row>
    <row r="30" spans="1:7" ht="12">
      <c r="A30" s="21" t="s">
        <v>38</v>
      </c>
      <c r="B30" s="31">
        <v>0.1645086</v>
      </c>
      <c r="C30" s="15">
        <v>0.0247004</v>
      </c>
      <c r="D30" s="15">
        <v>-0.06429104</v>
      </c>
      <c r="E30" s="15">
        <v>-0.00928067</v>
      </c>
      <c r="F30" s="27">
        <v>0.09357969</v>
      </c>
      <c r="G30" s="37">
        <v>0.02455719</v>
      </c>
    </row>
    <row r="31" spans="1:7" ht="12">
      <c r="A31" s="20" t="s">
        <v>39</v>
      </c>
      <c r="B31" s="29">
        <v>0.006185075</v>
      </c>
      <c r="C31" s="13">
        <v>-0.03429747</v>
      </c>
      <c r="D31" s="13">
        <v>-0.01502892</v>
      </c>
      <c r="E31" s="13">
        <v>0.02302645</v>
      </c>
      <c r="F31" s="25">
        <v>0.05480733</v>
      </c>
      <c r="G31" s="35">
        <v>0.001873607</v>
      </c>
    </row>
    <row r="32" spans="1:7" ht="12">
      <c r="A32" s="20" t="s">
        <v>40</v>
      </c>
      <c r="B32" s="29">
        <v>0.03980194</v>
      </c>
      <c r="C32" s="13">
        <v>-0.001513517</v>
      </c>
      <c r="D32" s="13">
        <v>0.02748071</v>
      </c>
      <c r="E32" s="13">
        <v>0.03977977</v>
      </c>
      <c r="F32" s="25">
        <v>-0.02152712</v>
      </c>
      <c r="G32" s="35">
        <v>0.01871468</v>
      </c>
    </row>
    <row r="33" spans="1:7" ht="12">
      <c r="A33" s="20" t="s">
        <v>41</v>
      </c>
      <c r="B33" s="29">
        <v>0.06762045</v>
      </c>
      <c r="C33" s="13">
        <v>0.0620637</v>
      </c>
      <c r="D33" s="13">
        <v>0.08079882</v>
      </c>
      <c r="E33" s="13">
        <v>0.07535856</v>
      </c>
      <c r="F33" s="25">
        <v>0.07147546</v>
      </c>
      <c r="G33" s="35">
        <v>0.07182883</v>
      </c>
    </row>
    <row r="34" spans="1:7" ht="12">
      <c r="A34" s="21" t="s">
        <v>42</v>
      </c>
      <c r="B34" s="31">
        <v>0.01392371</v>
      </c>
      <c r="C34" s="15">
        <v>0.004102259</v>
      </c>
      <c r="D34" s="15">
        <v>-0.001336203</v>
      </c>
      <c r="E34" s="15">
        <v>0.004549518</v>
      </c>
      <c r="F34" s="27">
        <v>-0.03763811</v>
      </c>
      <c r="G34" s="37">
        <v>-0.001239991</v>
      </c>
    </row>
    <row r="35" spans="1:7" ht="12.75" thickBot="1">
      <c r="A35" s="22" t="s">
        <v>43</v>
      </c>
      <c r="B35" s="32">
        <v>0.005488538</v>
      </c>
      <c r="C35" s="16">
        <v>-0.0008499311</v>
      </c>
      <c r="D35" s="16">
        <v>-0.003483502</v>
      </c>
      <c r="E35" s="16">
        <v>-0.003953723</v>
      </c>
      <c r="F35" s="28">
        <v>0.006229025</v>
      </c>
      <c r="G35" s="38">
        <v>-0.0003681854</v>
      </c>
    </row>
    <row r="36" spans="1:7" ht="12">
      <c r="A36" s="4" t="s">
        <v>44</v>
      </c>
      <c r="B36" s="3">
        <v>21.97876</v>
      </c>
      <c r="C36" s="3">
        <v>21.97571</v>
      </c>
      <c r="D36" s="3">
        <v>21.98181</v>
      </c>
      <c r="E36" s="3">
        <v>21.97876</v>
      </c>
      <c r="F36" s="3">
        <v>21.98486</v>
      </c>
      <c r="G36" s="3"/>
    </row>
    <row r="37" spans="1:6" ht="12">
      <c r="A37" s="4" t="s">
        <v>45</v>
      </c>
      <c r="B37" s="2">
        <v>0.04984538</v>
      </c>
      <c r="C37" s="2">
        <v>-0.02085368</v>
      </c>
      <c r="D37" s="2">
        <v>-0.06459554</v>
      </c>
      <c r="E37" s="2">
        <v>-0.07629395</v>
      </c>
      <c r="F37" s="2">
        <v>-0.096639</v>
      </c>
    </row>
    <row r="38" spans="1:7" ht="12">
      <c r="A38" s="4" t="s">
        <v>53</v>
      </c>
      <c r="B38" s="2">
        <v>-7.150219E-05</v>
      </c>
      <c r="C38" s="2">
        <v>-8.622176E-05</v>
      </c>
      <c r="D38" s="2">
        <v>9.326667E-05</v>
      </c>
      <c r="E38" s="2">
        <v>-0.000232672</v>
      </c>
      <c r="F38" s="2">
        <v>0.0004851597</v>
      </c>
      <c r="G38" s="2">
        <v>0.000163174</v>
      </c>
    </row>
    <row r="39" spans="1:7" ht="12.75" thickBot="1">
      <c r="A39" s="4" t="s">
        <v>54</v>
      </c>
      <c r="B39" s="2">
        <v>-5.237814E-05</v>
      </c>
      <c r="C39" s="2">
        <v>0</v>
      </c>
      <c r="D39" s="2">
        <v>2.475489E-05</v>
      </c>
      <c r="E39" s="2">
        <v>-5.567087E-05</v>
      </c>
      <c r="F39" s="2">
        <v>9.804443E-05</v>
      </c>
      <c r="G39" s="2">
        <v>0.000731435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3.116792</v>
      </c>
      <c r="F40" s="17" t="s">
        <v>48</v>
      </c>
      <c r="G40" s="8">
        <v>54.946996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0.003749</v>
      </c>
      <c r="D4">
        <v>0.003747</v>
      </c>
      <c r="E4">
        <v>0.003749</v>
      </c>
      <c r="F4">
        <v>0.002077</v>
      </c>
      <c r="G4">
        <v>0.011683</v>
      </c>
    </row>
    <row r="5" spans="1:7" ht="12.75">
      <c r="A5" t="s">
        <v>13</v>
      </c>
      <c r="B5">
        <v>0.05479</v>
      </c>
      <c r="C5">
        <v>-0.146652</v>
      </c>
      <c r="D5">
        <v>-0.761868</v>
      </c>
      <c r="E5">
        <v>0.240918</v>
      </c>
      <c r="F5">
        <v>1.142897</v>
      </c>
      <c r="G5">
        <v>8.314657</v>
      </c>
    </row>
    <row r="6" spans="1:7" ht="12.75">
      <c r="A6" t="s">
        <v>14</v>
      </c>
      <c r="B6" s="49">
        <v>42.05674</v>
      </c>
      <c r="C6" s="49">
        <v>50.71735</v>
      </c>
      <c r="D6" s="49">
        <v>-54.88493</v>
      </c>
      <c r="E6" s="49">
        <v>136.8501</v>
      </c>
      <c r="F6" s="49">
        <v>-285.2562</v>
      </c>
      <c r="G6" s="49">
        <v>0.001438827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-0.0613112</v>
      </c>
      <c r="C8" s="49">
        <v>3.387694</v>
      </c>
      <c r="D8" s="49">
        <v>-0.02797818</v>
      </c>
      <c r="E8" s="49">
        <v>-2.364281</v>
      </c>
      <c r="F8" s="49">
        <v>-5.01669</v>
      </c>
      <c r="G8" s="49">
        <v>-0.4379542</v>
      </c>
    </row>
    <row r="9" spans="1:7" ht="12.75">
      <c r="A9" t="s">
        <v>17</v>
      </c>
      <c r="B9" s="49">
        <v>0.7075305</v>
      </c>
      <c r="C9" s="49">
        <v>0.2163719</v>
      </c>
      <c r="D9" s="49">
        <v>0.7912362</v>
      </c>
      <c r="E9" s="49">
        <v>0.6573702</v>
      </c>
      <c r="F9" s="49">
        <v>-1.239803</v>
      </c>
      <c r="G9" s="49">
        <v>0.3378082</v>
      </c>
    </row>
    <row r="10" spans="1:7" ht="12.75">
      <c r="A10" t="s">
        <v>18</v>
      </c>
      <c r="B10" s="49">
        <v>0.04683425</v>
      </c>
      <c r="C10" s="49">
        <v>-1.557435</v>
      </c>
      <c r="D10" s="49">
        <v>-0.3441182</v>
      </c>
      <c r="E10" s="49">
        <v>0.8840615</v>
      </c>
      <c r="F10" s="49">
        <v>-2.323734</v>
      </c>
      <c r="G10" s="49">
        <v>-0.5478326</v>
      </c>
    </row>
    <row r="11" spans="1:7" ht="12.75">
      <c r="A11" t="s">
        <v>19</v>
      </c>
      <c r="B11" s="49">
        <v>2.858796</v>
      </c>
      <c r="C11" s="49">
        <v>1.094366</v>
      </c>
      <c r="D11" s="49">
        <v>2.110807</v>
      </c>
      <c r="E11" s="49">
        <v>1.829358</v>
      </c>
      <c r="F11" s="49">
        <v>13.78621</v>
      </c>
      <c r="G11" s="49">
        <v>3.463198</v>
      </c>
    </row>
    <row r="12" spans="1:7" ht="12.75">
      <c r="A12" t="s">
        <v>20</v>
      </c>
      <c r="B12" s="49">
        <v>-0.1709554</v>
      </c>
      <c r="C12" s="49">
        <v>-0.3074272</v>
      </c>
      <c r="D12" s="49">
        <v>-0.3590663</v>
      </c>
      <c r="E12" s="49">
        <v>0.0004400624</v>
      </c>
      <c r="F12" s="49">
        <v>-0.63915</v>
      </c>
      <c r="G12" s="49">
        <v>-0.2702151</v>
      </c>
    </row>
    <row r="13" spans="1:7" ht="12.75">
      <c r="A13" t="s">
        <v>21</v>
      </c>
      <c r="B13" s="49">
        <v>0.02850228</v>
      </c>
      <c r="C13" s="49">
        <v>0.01560969</v>
      </c>
      <c r="D13" s="49">
        <v>0.09678558</v>
      </c>
      <c r="E13" s="49">
        <v>0.1562741</v>
      </c>
      <c r="F13" s="49">
        <v>-0.1442849</v>
      </c>
      <c r="G13" s="49">
        <v>0.04953469</v>
      </c>
    </row>
    <row r="14" spans="1:7" ht="12.75">
      <c r="A14" t="s">
        <v>22</v>
      </c>
      <c r="B14" s="49">
        <v>-0.1172331</v>
      </c>
      <c r="C14" s="49">
        <v>0.05331596</v>
      </c>
      <c r="D14" s="49">
        <v>0.01512761</v>
      </c>
      <c r="E14" s="49">
        <v>0.1820202</v>
      </c>
      <c r="F14" s="49">
        <v>0.1031579</v>
      </c>
      <c r="G14" s="49">
        <v>0.05703226</v>
      </c>
    </row>
    <row r="15" spans="1:7" ht="12.75">
      <c r="A15" t="s">
        <v>23</v>
      </c>
      <c r="B15" s="49">
        <v>-0.354335</v>
      </c>
      <c r="C15" s="49">
        <v>-0.1778813</v>
      </c>
      <c r="D15" s="49">
        <v>-0.1054646</v>
      </c>
      <c r="E15" s="49">
        <v>-0.1537045</v>
      </c>
      <c r="F15" s="49">
        <v>-0.2835573</v>
      </c>
      <c r="G15" s="49">
        <v>-0.1942992</v>
      </c>
    </row>
    <row r="16" spans="1:7" ht="12.75">
      <c r="A16" t="s">
        <v>24</v>
      </c>
      <c r="B16" s="49">
        <v>-0.01790195</v>
      </c>
      <c r="C16" s="49">
        <v>-0.0866062</v>
      </c>
      <c r="D16" s="49">
        <v>-0.03941917</v>
      </c>
      <c r="E16" s="49">
        <v>-0.03362649</v>
      </c>
      <c r="F16" s="49">
        <v>-0.07697405</v>
      </c>
      <c r="G16" s="49">
        <v>-0.05126986</v>
      </c>
    </row>
    <row r="17" spans="1:7" ht="12.75">
      <c r="A17" t="s">
        <v>25</v>
      </c>
      <c r="B17" s="49">
        <v>-0.02350684</v>
      </c>
      <c r="C17" s="49">
        <v>-0.01061141</v>
      </c>
      <c r="D17" s="49">
        <v>-0.02841382</v>
      </c>
      <c r="E17" s="49">
        <v>-0.01227682</v>
      </c>
      <c r="F17" s="49">
        <v>-0.02297725</v>
      </c>
      <c r="G17" s="49">
        <v>-0.01881101</v>
      </c>
    </row>
    <row r="18" spans="1:7" ht="12.75">
      <c r="A18" t="s">
        <v>26</v>
      </c>
      <c r="B18" s="49">
        <v>0.01149139</v>
      </c>
      <c r="C18" s="49">
        <v>0.03658497</v>
      </c>
      <c r="D18" s="49">
        <v>0.04851082</v>
      </c>
      <c r="E18" s="49">
        <v>-0.01243845</v>
      </c>
      <c r="F18" s="49">
        <v>0.04092567</v>
      </c>
      <c r="G18" s="49">
        <v>0.02460004</v>
      </c>
    </row>
    <row r="19" spans="1:7" ht="12.75">
      <c r="A19" t="s">
        <v>27</v>
      </c>
      <c r="B19" s="49">
        <v>-0.2070446</v>
      </c>
      <c r="C19" s="49">
        <v>-0.1801894</v>
      </c>
      <c r="D19" s="49">
        <v>-0.1972961</v>
      </c>
      <c r="E19" s="49">
        <v>-0.188228</v>
      </c>
      <c r="F19" s="49">
        <v>-0.1443006</v>
      </c>
      <c r="G19" s="49">
        <v>-0.1853453</v>
      </c>
    </row>
    <row r="20" spans="1:7" ht="12.75">
      <c r="A20" t="s">
        <v>28</v>
      </c>
      <c r="B20" s="49">
        <v>-0.003594227</v>
      </c>
      <c r="C20" s="49">
        <v>0.001907343</v>
      </c>
      <c r="D20" s="49">
        <v>0.004799541</v>
      </c>
      <c r="E20" s="49">
        <v>-0.006231762</v>
      </c>
      <c r="F20" s="49">
        <v>-0.005850902</v>
      </c>
      <c r="G20" s="49">
        <v>-0.00118674</v>
      </c>
    </row>
    <row r="21" spans="1:7" ht="12.75">
      <c r="A21" t="s">
        <v>29</v>
      </c>
      <c r="B21" s="49">
        <v>30.81528</v>
      </c>
      <c r="C21" s="49">
        <v>-4.559712</v>
      </c>
      <c r="D21" s="49">
        <v>-14.4781</v>
      </c>
      <c r="E21" s="49">
        <v>32.81352</v>
      </c>
      <c r="F21" s="49">
        <v>-58.32553</v>
      </c>
      <c r="G21" s="49">
        <v>0.005781327</v>
      </c>
    </row>
    <row r="22" spans="1:7" ht="12.75">
      <c r="A22" t="s">
        <v>30</v>
      </c>
      <c r="B22" s="49">
        <v>1.095795</v>
      </c>
      <c r="C22" s="49">
        <v>-2.933046</v>
      </c>
      <c r="D22" s="49">
        <v>-15.23737</v>
      </c>
      <c r="E22" s="49">
        <v>4.818359</v>
      </c>
      <c r="F22" s="49">
        <v>22.85798</v>
      </c>
      <c r="G22" s="49">
        <v>0</v>
      </c>
    </row>
    <row r="23" spans="1:7" ht="12.75">
      <c r="A23" t="s">
        <v>31</v>
      </c>
      <c r="B23" s="49">
        <v>-1.361199</v>
      </c>
      <c r="C23" s="49">
        <v>-0.378886</v>
      </c>
      <c r="D23" s="49">
        <v>-0.5957394</v>
      </c>
      <c r="E23" s="49">
        <v>-2.226703</v>
      </c>
      <c r="F23" s="49">
        <v>6.101274</v>
      </c>
      <c r="G23" s="49">
        <v>-0.1541762</v>
      </c>
    </row>
    <row r="24" spans="1:7" ht="12.75">
      <c r="A24" t="s">
        <v>32</v>
      </c>
      <c r="B24" s="49">
        <v>-1.352286</v>
      </c>
      <c r="C24" s="49">
        <v>1.904574</v>
      </c>
      <c r="D24" s="49">
        <v>3.537468</v>
      </c>
      <c r="E24" s="49">
        <v>-1.002583</v>
      </c>
      <c r="F24" s="49">
        <v>-0.9445236</v>
      </c>
      <c r="G24" s="49">
        <v>0.7461339</v>
      </c>
    </row>
    <row r="25" spans="1:7" ht="12.75">
      <c r="A25" t="s">
        <v>33</v>
      </c>
      <c r="B25" s="49">
        <v>-0.3857166</v>
      </c>
      <c r="C25" s="49">
        <v>-0.2472626</v>
      </c>
      <c r="D25" s="49">
        <v>-0.3487892</v>
      </c>
      <c r="E25" s="49">
        <v>-0.4621313</v>
      </c>
      <c r="F25" s="49">
        <v>-1.371281</v>
      </c>
      <c r="G25" s="49">
        <v>-0.4932793</v>
      </c>
    </row>
    <row r="26" spans="1:7" ht="12.75">
      <c r="A26" t="s">
        <v>34</v>
      </c>
      <c r="B26" s="49">
        <v>1.138908</v>
      </c>
      <c r="C26" s="49">
        <v>0.1840066</v>
      </c>
      <c r="D26" s="49">
        <v>0.306144</v>
      </c>
      <c r="E26" s="49">
        <v>0.1739531</v>
      </c>
      <c r="F26" s="49">
        <v>1.213234</v>
      </c>
      <c r="G26" s="49">
        <v>0.486526</v>
      </c>
    </row>
    <row r="27" spans="1:7" ht="12.75">
      <c r="A27" t="s">
        <v>35</v>
      </c>
      <c r="B27" s="49">
        <v>0.06466291</v>
      </c>
      <c r="C27" s="49">
        <v>-0.1220618</v>
      </c>
      <c r="D27" s="49">
        <v>-0.04050125</v>
      </c>
      <c r="E27" s="49">
        <v>0.07699192</v>
      </c>
      <c r="F27" s="49">
        <v>0.6395078</v>
      </c>
      <c r="G27" s="49">
        <v>0.07402475</v>
      </c>
    </row>
    <row r="28" spans="1:7" ht="12.75">
      <c r="A28" t="s">
        <v>36</v>
      </c>
      <c r="B28" s="49">
        <v>0.07981136</v>
      </c>
      <c r="C28" s="49">
        <v>0.1146219</v>
      </c>
      <c r="D28" s="49">
        <v>0.397044</v>
      </c>
      <c r="E28" s="49">
        <v>0.1955803</v>
      </c>
      <c r="F28" s="49">
        <v>-0.3191257</v>
      </c>
      <c r="G28" s="49">
        <v>0.1391694</v>
      </c>
    </row>
    <row r="29" spans="1:7" ht="12.75">
      <c r="A29" t="s">
        <v>37</v>
      </c>
      <c r="B29" s="49">
        <v>-0.02393865</v>
      </c>
      <c r="C29" s="49">
        <v>-0.1262277</v>
      </c>
      <c r="D29" s="49">
        <v>-0.04773436</v>
      </c>
      <c r="E29" s="49">
        <v>0.01300417</v>
      </c>
      <c r="F29" s="49">
        <v>-0.07521195</v>
      </c>
      <c r="G29" s="49">
        <v>-0.05222463</v>
      </c>
    </row>
    <row r="30" spans="1:7" ht="12.75">
      <c r="A30" t="s">
        <v>38</v>
      </c>
      <c r="B30" s="49">
        <v>0.1645086</v>
      </c>
      <c r="C30" s="49">
        <v>0.0247004</v>
      </c>
      <c r="D30" s="49">
        <v>-0.06429104</v>
      </c>
      <c r="E30" s="49">
        <v>-0.00928067</v>
      </c>
      <c r="F30" s="49">
        <v>0.09357969</v>
      </c>
      <c r="G30" s="49">
        <v>0.02455719</v>
      </c>
    </row>
    <row r="31" spans="1:7" ht="12.75">
      <c r="A31" t="s">
        <v>39</v>
      </c>
      <c r="B31" s="49">
        <v>0.006185075</v>
      </c>
      <c r="C31" s="49">
        <v>-0.03429747</v>
      </c>
      <c r="D31" s="49">
        <v>-0.01502892</v>
      </c>
      <c r="E31" s="49">
        <v>0.02302645</v>
      </c>
      <c r="F31" s="49">
        <v>0.05480733</v>
      </c>
      <c r="G31" s="49">
        <v>0.001873607</v>
      </c>
    </row>
    <row r="32" spans="1:7" ht="12.75">
      <c r="A32" t="s">
        <v>40</v>
      </c>
      <c r="B32" s="49">
        <v>0.03980194</v>
      </c>
      <c r="C32" s="49">
        <v>-0.001513517</v>
      </c>
      <c r="D32" s="49">
        <v>0.02748071</v>
      </c>
      <c r="E32" s="49">
        <v>0.03977977</v>
      </c>
      <c r="F32" s="49">
        <v>-0.02152712</v>
      </c>
      <c r="G32" s="49">
        <v>0.01871468</v>
      </c>
    </row>
    <row r="33" spans="1:7" ht="12.75">
      <c r="A33" t="s">
        <v>41</v>
      </c>
      <c r="B33" s="49">
        <v>0.06762045</v>
      </c>
      <c r="C33" s="49">
        <v>0.0620637</v>
      </c>
      <c r="D33" s="49">
        <v>0.08079882</v>
      </c>
      <c r="E33" s="49">
        <v>0.07535856</v>
      </c>
      <c r="F33" s="49">
        <v>0.07147546</v>
      </c>
      <c r="G33" s="49">
        <v>0.07182883</v>
      </c>
    </row>
    <row r="34" spans="1:7" ht="12.75">
      <c r="A34" t="s">
        <v>42</v>
      </c>
      <c r="B34" s="49">
        <v>0.01392371</v>
      </c>
      <c r="C34" s="49">
        <v>0.004102259</v>
      </c>
      <c r="D34" s="49">
        <v>-0.001336203</v>
      </c>
      <c r="E34" s="49">
        <v>0.004549518</v>
      </c>
      <c r="F34" s="49">
        <v>-0.03763811</v>
      </c>
      <c r="G34" s="49">
        <v>-0.001239991</v>
      </c>
    </row>
    <row r="35" spans="1:7" ht="12.75">
      <c r="A35" t="s">
        <v>43</v>
      </c>
      <c r="B35" s="49">
        <v>0.005488538</v>
      </c>
      <c r="C35" s="49">
        <v>-0.0008499311</v>
      </c>
      <c r="D35" s="49">
        <v>-0.003483502</v>
      </c>
      <c r="E35" s="49">
        <v>-0.003953723</v>
      </c>
      <c r="F35" s="49">
        <v>0.006229025</v>
      </c>
      <c r="G35" s="49">
        <v>-0.0003681854</v>
      </c>
    </row>
    <row r="36" spans="1:6" ht="12.75">
      <c r="A36" t="s">
        <v>44</v>
      </c>
      <c r="B36" s="49">
        <v>21.97876</v>
      </c>
      <c r="C36" s="49">
        <v>21.97571</v>
      </c>
      <c r="D36" s="49">
        <v>21.98181</v>
      </c>
      <c r="E36" s="49">
        <v>21.97876</v>
      </c>
      <c r="F36" s="49">
        <v>21.98486</v>
      </c>
    </row>
    <row r="37" spans="1:6" ht="12.75">
      <c r="A37" t="s">
        <v>45</v>
      </c>
      <c r="B37" s="49">
        <v>0.04984538</v>
      </c>
      <c r="C37" s="49">
        <v>-0.02085368</v>
      </c>
      <c r="D37" s="49">
        <v>-0.06459554</v>
      </c>
      <c r="E37" s="49">
        <v>-0.07629395</v>
      </c>
      <c r="F37" s="49">
        <v>-0.096639</v>
      </c>
    </row>
    <row r="38" spans="1:7" ht="12.75">
      <c r="A38" t="s">
        <v>55</v>
      </c>
      <c r="B38" s="49">
        <v>-7.150219E-05</v>
      </c>
      <c r="C38" s="49">
        <v>-8.622176E-05</v>
      </c>
      <c r="D38" s="49">
        <v>9.326667E-05</v>
      </c>
      <c r="E38" s="49">
        <v>-0.000232672</v>
      </c>
      <c r="F38" s="49">
        <v>0.0004851597</v>
      </c>
      <c r="G38" s="49">
        <v>0.000163174</v>
      </c>
    </row>
    <row r="39" spans="1:7" ht="12.75">
      <c r="A39" t="s">
        <v>56</v>
      </c>
      <c r="B39" s="49">
        <v>-5.237814E-05</v>
      </c>
      <c r="C39" s="49">
        <v>0</v>
      </c>
      <c r="D39" s="49">
        <v>2.475489E-05</v>
      </c>
      <c r="E39" s="49">
        <v>-5.567087E-05</v>
      </c>
      <c r="F39" s="49">
        <v>9.804443E-05</v>
      </c>
      <c r="G39" s="49">
        <v>0.000731435</v>
      </c>
    </row>
    <row r="40" spans="2:7" ht="12.75">
      <c r="B40" t="s">
        <v>46</v>
      </c>
      <c r="C40">
        <v>-0.003748</v>
      </c>
      <c r="D40" t="s">
        <v>47</v>
      </c>
      <c r="E40">
        <v>3.116792</v>
      </c>
      <c r="F40" t="s">
        <v>48</v>
      </c>
      <c r="G40">
        <v>54.946996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-7.150219757048252E-05</v>
      </c>
      <c r="C50">
        <f>-0.017/(C7*C7+C22*C22)*(C21*C22+C6*C7)</f>
        <v>-8.622176113620711E-05</v>
      </c>
      <c r="D50">
        <f>-0.017/(D7*D7+D22*D22)*(D21*D22+D6*D7)</f>
        <v>9.326666106752826E-05</v>
      </c>
      <c r="E50">
        <f>-0.017/(E7*E7+E22*E22)*(E21*E22+E6*E7)</f>
        <v>-0.00023267199422581268</v>
      </c>
      <c r="F50">
        <f>-0.017/(F7*F7+F22*F22)*(F21*F22+F6*F7)</f>
        <v>0.00048515964974838843</v>
      </c>
      <c r="G50">
        <f>(B50*B$4+C50*C$4+D50*D$4+E50*E$4+F50*F$4)/SUM(B$4:F$4)</f>
        <v>1.499600607482517E-08</v>
      </c>
    </row>
    <row r="51" spans="1:7" ht="12.75">
      <c r="A51" t="s">
        <v>59</v>
      </c>
      <c r="B51">
        <f>-0.017/(B7*B7+B22*B22)*(B21*B7-B6*B22)</f>
        <v>-5.237814082494133E-05</v>
      </c>
      <c r="C51">
        <f>-0.017/(C7*C7+C22*C22)*(C21*C7-C6*C22)</f>
        <v>7.726221160838651E-06</v>
      </c>
      <c r="D51">
        <f>-0.017/(D7*D7+D22*D22)*(D21*D7-D6*D22)</f>
        <v>2.4754883862335057E-05</v>
      </c>
      <c r="E51">
        <f>-0.017/(E7*E7+E22*E22)*(E21*E7-E6*E22)</f>
        <v>-5.567087428025741E-05</v>
      </c>
      <c r="F51">
        <f>-0.017/(F7*F7+F22*F22)*(F21*F7-F6*F22)</f>
        <v>9.804442404292444E-05</v>
      </c>
      <c r="G51">
        <f>(B51*B$4+C51*C$4+D51*D$4+E51*E$4+F51*F$4)/SUM(B$4:F$4)</f>
        <v>-1.0059373626484354E-07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9999.992127860309</v>
      </c>
      <c r="C62">
        <f>C7+(2/0.017)*(C8*C50-C23*C51)</f>
        <v>9999.965980519313</v>
      </c>
      <c r="D62">
        <f>D7+(2/0.017)*(D8*D50-D23*D51)</f>
        <v>10000.001428003321</v>
      </c>
      <c r="E62">
        <f>E7+(2/0.017)*(E8*E50-E23*E51)</f>
        <v>10000.050134055577</v>
      </c>
      <c r="F62">
        <f>F7+(2/0.017)*(F8*F50-F23*F51)</f>
        <v>9999.643283357816</v>
      </c>
    </row>
    <row r="63" spans="1:6" ht="12.75">
      <c r="A63" t="s">
        <v>67</v>
      </c>
      <c r="B63">
        <f>B8+(3/0.017)*(B9*B50-B24*B51)</f>
        <v>-0.08273829626030686</v>
      </c>
      <c r="C63">
        <f>C8+(3/0.017)*(C9*C50-C24*C51)</f>
        <v>3.3818049777259582</v>
      </c>
      <c r="D63">
        <f>D8+(3/0.017)*(D9*D50-D24*D51)</f>
        <v>-0.03040882429711194</v>
      </c>
      <c r="E63">
        <f>E8+(3/0.017)*(E9*E50-E24*E51)</f>
        <v>-2.4011221130930256</v>
      </c>
      <c r="F63">
        <f>F8+(3/0.017)*(F9*F50-F24*F51)</f>
        <v>-5.106495373567068</v>
      </c>
    </row>
    <row r="64" spans="1:6" ht="12.75">
      <c r="A64" t="s">
        <v>68</v>
      </c>
      <c r="B64">
        <f>B9+(4/0.017)*(B10*B50-B25*B51)</f>
        <v>0.7019888834847334</v>
      </c>
      <c r="C64">
        <f>C9+(4/0.017)*(C10*C50-C25*C51)</f>
        <v>0.24841782802060536</v>
      </c>
      <c r="D64">
        <f>D9+(4/0.017)*(D10*D50-D25*D51)</f>
        <v>0.7857160777910279</v>
      </c>
      <c r="E64">
        <f>E9+(4/0.017)*(E10*E50-E25*E51)</f>
        <v>0.6029175868878741</v>
      </c>
      <c r="F64">
        <f>F9+(4/0.017)*(F10*F50-F25*F51)</f>
        <v>-1.4734348865182154</v>
      </c>
    </row>
    <row r="65" spans="1:6" ht="12.75">
      <c r="A65" t="s">
        <v>69</v>
      </c>
      <c r="B65">
        <f>B10+(5/0.017)*(B11*B50-B26*B51)</f>
        <v>0.004258863883807973</v>
      </c>
      <c r="C65">
        <f>C10+(5/0.017)*(C11*C50-C26*C51)</f>
        <v>-1.5856055410394825</v>
      </c>
      <c r="D65">
        <f>D10+(5/0.017)*(D11*D50-D26*D51)</f>
        <v>-0.2884448582697602</v>
      </c>
      <c r="E65">
        <f>E10+(5/0.017)*(E11*E50-E26*E51)</f>
        <v>0.7617214256317107</v>
      </c>
      <c r="F65">
        <f>F10+(5/0.017)*(F11*F50-F26*F51)</f>
        <v>-0.3915098864122244</v>
      </c>
    </row>
    <row r="66" spans="1:6" ht="12.75">
      <c r="A66" t="s">
        <v>70</v>
      </c>
      <c r="B66">
        <f>B11+(6/0.017)*(B12*B50-B27*B51)</f>
        <v>2.8643056269856486</v>
      </c>
      <c r="C66">
        <f>C11+(6/0.017)*(C12*C50-C27*C51)</f>
        <v>1.1040542321413869</v>
      </c>
      <c r="D66">
        <f>D11+(6/0.017)*(D12*D50-D27*D51)</f>
        <v>2.099341243118997</v>
      </c>
      <c r="E66">
        <f>E11+(6/0.017)*(E12*E50-E27*E51)</f>
        <v>1.8308346414009613</v>
      </c>
      <c r="F66">
        <f>F11+(6/0.017)*(F12*F50-F27*F51)</f>
        <v>13.654637071508716</v>
      </c>
    </row>
    <row r="67" spans="1:6" ht="12.75">
      <c r="A67" t="s">
        <v>71</v>
      </c>
      <c r="B67">
        <f>B12+(7/0.017)*(B13*B50-B28*B51)</f>
        <v>-0.17007323735387142</v>
      </c>
      <c r="C67">
        <f>C12+(7/0.017)*(C13*C50-C28*C51)</f>
        <v>-0.3083460484578271</v>
      </c>
      <c r="D67">
        <f>D12+(7/0.017)*(D13*D50-D28*D51)</f>
        <v>-0.3593964983267688</v>
      </c>
      <c r="E67">
        <f>E12+(7/0.017)*(E13*E50-E28*E51)</f>
        <v>-0.010048605917584903</v>
      </c>
      <c r="F67">
        <f>F12+(7/0.017)*(F13*F50-F28*F51)</f>
        <v>-0.6550905301564296</v>
      </c>
    </row>
    <row r="68" spans="1:6" ht="12.75">
      <c r="A68" t="s">
        <v>72</v>
      </c>
      <c r="B68">
        <f>B13+(8/0.017)*(B14*B50-B29*B51)</f>
        <v>0.03185689755159584</v>
      </c>
      <c r="C68">
        <f>C13+(8/0.017)*(C14*C50-C29*C51)</f>
        <v>0.01390534513362655</v>
      </c>
      <c r="D68">
        <f>D13+(8/0.017)*(D14*D50-D29*D51)</f>
        <v>0.0980056083353763</v>
      </c>
      <c r="E68">
        <f>E13+(8/0.017)*(E14*E50-E29*E51)</f>
        <v>0.13668490027755661</v>
      </c>
      <c r="F68">
        <f>F13+(8/0.017)*(F14*F50-F29*F51)</f>
        <v>-0.11726270566980022</v>
      </c>
    </row>
    <row r="69" spans="1:6" ht="12.75">
      <c r="A69" t="s">
        <v>73</v>
      </c>
      <c r="B69">
        <f>B14+(9/0.017)*(B15*B50-B30*B51)</f>
        <v>-0.09925830752090249</v>
      </c>
      <c r="C69">
        <f>C14+(9/0.017)*(C15*C50-C30*C51)</f>
        <v>0.061334641403195965</v>
      </c>
      <c r="D69">
        <f>D14+(9/0.017)*(D15*D50-D30*D51)</f>
        <v>0.01076270853717039</v>
      </c>
      <c r="E69">
        <f>E14+(9/0.017)*(E15*E50-E30*E51)</f>
        <v>0.20067988386547492</v>
      </c>
      <c r="F69">
        <f>F14+(9/0.017)*(F15*F50-F30*F51)</f>
        <v>0.025469091503654298</v>
      </c>
    </row>
    <row r="70" spans="1:6" ht="12.75">
      <c r="A70" t="s">
        <v>74</v>
      </c>
      <c r="B70">
        <f>B15+(10/0.017)*(B16*B50-B31*B51)</f>
        <v>-0.3533914755910825</v>
      </c>
      <c r="C70">
        <f>C15+(10/0.017)*(C16*C50-C31*C51)</f>
        <v>-0.173332871218946</v>
      </c>
      <c r="D70">
        <f>D15+(10/0.017)*(D16*D50-D31*D51)</f>
        <v>-0.10740839717575115</v>
      </c>
      <c r="E70">
        <f>E15+(10/0.017)*(E16*E50-E31*E51)</f>
        <v>-0.1483481205351853</v>
      </c>
      <c r="F70">
        <f>F15+(10/0.017)*(F16*F50-F31*F51)</f>
        <v>-0.30868568602405616</v>
      </c>
    </row>
    <row r="71" spans="1:6" ht="12.75">
      <c r="A71" t="s">
        <v>75</v>
      </c>
      <c r="B71">
        <f>B16+(11/0.017)*(B17*B50-B32*B51)</f>
        <v>-0.015465422605882385</v>
      </c>
      <c r="C71">
        <f>C16+(11/0.017)*(C17*C50-C32*C51)</f>
        <v>-0.08600661703061638</v>
      </c>
      <c r="D71">
        <f>D16+(11/0.017)*(D17*D50-D32*D51)</f>
        <v>-0.041574098408521235</v>
      </c>
      <c r="E71">
        <f>E16+(11/0.017)*(E17*E50-E32*E51)</f>
        <v>-0.030345224445064246</v>
      </c>
      <c r="F71">
        <f>F16+(11/0.017)*(F17*F50-F32*F51)</f>
        <v>-0.08282153384030945</v>
      </c>
    </row>
    <row r="72" spans="1:6" ht="12.75">
      <c r="A72" t="s">
        <v>76</v>
      </c>
      <c r="B72">
        <f>B17+(12/0.017)*(B18*B50-B33*B51)</f>
        <v>-0.021586717307336634</v>
      </c>
      <c r="C72">
        <f>C17+(12/0.017)*(C18*C50-C33*C51)</f>
        <v>-0.013176543000076642</v>
      </c>
      <c r="D72">
        <f>D17+(12/0.017)*(D18*D50-D33*D51)</f>
        <v>-0.026631977551717066</v>
      </c>
      <c r="E72">
        <f>E17+(12/0.017)*(E18*E50-E33*E51)</f>
        <v>-0.007272568786155793</v>
      </c>
      <c r="F72">
        <f>F17+(12/0.017)*(F18*F50-F33*F51)</f>
        <v>-0.013908275825401148</v>
      </c>
    </row>
    <row r="73" spans="1:6" ht="12.75">
      <c r="A73" t="s">
        <v>77</v>
      </c>
      <c r="B73">
        <f>B18+(13/0.017)*(B19*B50-B34*B51)</f>
        <v>0.023369904423396072</v>
      </c>
      <c r="C73">
        <f>C18+(13/0.017)*(C19*C50-C34*C51)</f>
        <v>0.048441392458540275</v>
      </c>
      <c r="D73">
        <f>D18+(13/0.017)*(D19*D50-D34*D51)</f>
        <v>0.03446464810580427</v>
      </c>
      <c r="E73">
        <f>E18+(13/0.017)*(E19*E50-E34*E51)</f>
        <v>0.02124581923875003</v>
      </c>
      <c r="F73">
        <f>F18+(13/0.017)*(F19*F50-F34*F51)</f>
        <v>-0.009788570152181458</v>
      </c>
    </row>
    <row r="74" spans="1:6" ht="12.75">
      <c r="A74" t="s">
        <v>78</v>
      </c>
      <c r="B74">
        <f>B19+(14/0.017)*(B20*B50-B35*B51)</f>
        <v>-0.20659620919794358</v>
      </c>
      <c r="C74">
        <f>C19+(14/0.017)*(C20*C50-C35*C51)</f>
        <v>-0.18031942517862415</v>
      </c>
      <c r="D74">
        <f>D19+(14/0.017)*(D20*D50-D35*D51)</f>
        <v>-0.19685644165197688</v>
      </c>
      <c r="E74">
        <f>E19+(14/0.017)*(E20*E50-E35*E51)</f>
        <v>-0.18721518294916933</v>
      </c>
      <c r="F74">
        <f>F19+(14/0.017)*(F20*F50-F35*F51)</f>
        <v>-0.14714123519229916</v>
      </c>
    </row>
    <row r="75" spans="1:6" ht="12.75">
      <c r="A75" t="s">
        <v>79</v>
      </c>
      <c r="B75" s="49">
        <f>B20</f>
        <v>-0.003594227</v>
      </c>
      <c r="C75" s="49">
        <f>C20</f>
        <v>0.001907343</v>
      </c>
      <c r="D75" s="49">
        <f>D20</f>
        <v>0.004799541</v>
      </c>
      <c r="E75" s="49">
        <f>E20</f>
        <v>-0.006231762</v>
      </c>
      <c r="F75" s="49">
        <f>F20</f>
        <v>-0.005850902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1.1076232454704107</v>
      </c>
      <c r="C82">
        <f>C22+(2/0.017)*(C8*C51+C23*C50)</f>
        <v>-2.9261233774989295</v>
      </c>
      <c r="D82">
        <f>D22+(2/0.017)*(D8*D51+D23*D50)</f>
        <v>-15.243988261329523</v>
      </c>
      <c r="E82">
        <f>E22+(2/0.017)*(E8*E51+E23*E50)</f>
        <v>4.8947958256320945</v>
      </c>
      <c r="F82">
        <f>F22+(2/0.017)*(F8*F51+F23*F50)</f>
        <v>23.14836040884789</v>
      </c>
    </row>
    <row r="83" spans="1:6" ht="12.75">
      <c r="A83" t="s">
        <v>82</v>
      </c>
      <c r="B83">
        <f>B23+(3/0.017)*(B9*B51+B24*B50)</f>
        <v>-1.3506756549570254</v>
      </c>
      <c r="C83">
        <f>C23+(3/0.017)*(C9*C51+C24*C50)</f>
        <v>-0.40757023306032464</v>
      </c>
      <c r="D83">
        <f>D23+(3/0.017)*(D9*D51+D24*D50)</f>
        <v>-0.5340603195473114</v>
      </c>
      <c r="E83">
        <f>E23+(3/0.017)*(E9*E51+E24*E50)</f>
        <v>-2.191995362548157</v>
      </c>
      <c r="F83">
        <f>F23+(3/0.017)*(F9*F51+F24*F50)</f>
        <v>5.998956262938216</v>
      </c>
    </row>
    <row r="84" spans="1:6" ht="12.75">
      <c r="A84" t="s">
        <v>83</v>
      </c>
      <c r="B84">
        <f>B24+(4/0.017)*(B10*B51+B25*B50)</f>
        <v>-1.3463738838594155</v>
      </c>
      <c r="C84">
        <f>C24+(4/0.017)*(C10*C51+C25*C50)</f>
        <v>1.9067590187250556</v>
      </c>
      <c r="D84">
        <f>D24+(4/0.017)*(D10*D51+D25*D50)</f>
        <v>3.5278094093702754</v>
      </c>
      <c r="E84">
        <f>E24+(4/0.017)*(E10*E51+E25*E50)</f>
        <v>-0.9888633448134938</v>
      </c>
      <c r="F84">
        <f>F24+(4/0.017)*(F10*F51+F25*F50)</f>
        <v>-1.1546693344295484</v>
      </c>
    </row>
    <row r="85" spans="1:6" ht="12.75">
      <c r="A85" t="s">
        <v>84</v>
      </c>
      <c r="B85">
        <f>B25+(5/0.017)*(B11*B51+B26*B50)</f>
        <v>-0.4537086130318771</v>
      </c>
      <c r="C85">
        <f>C25+(5/0.017)*(C11*C51+C26*C50)</f>
        <v>-0.24944202922523037</v>
      </c>
      <c r="D85">
        <f>D25+(5/0.017)*(D11*D51+D26*D50)</f>
        <v>-0.32502278505098203</v>
      </c>
      <c r="E85">
        <f>E25+(5/0.017)*(E11*E51+E26*E50)</f>
        <v>-0.5039889393853957</v>
      </c>
      <c r="F85">
        <f>F25+(5/0.017)*(F11*F51+F26*F50)</f>
        <v>-0.8006124112683406</v>
      </c>
    </row>
    <row r="86" spans="1:6" ht="12.75">
      <c r="A86" t="s">
        <v>85</v>
      </c>
      <c r="B86">
        <f>B26+(6/0.017)*(B12*B51+B27*B50)</f>
        <v>1.1404365126528289</v>
      </c>
      <c r="C86">
        <f>C26+(6/0.017)*(C12*C51+C27*C50)</f>
        <v>0.1868827645266111</v>
      </c>
      <c r="D86">
        <f>D26+(6/0.017)*(D12*D51+D27*D50)</f>
        <v>0.30167362556049193</v>
      </c>
      <c r="E86">
        <f>E26+(6/0.017)*(E12*E51+E27*E50)</f>
        <v>0.1676219133326282</v>
      </c>
      <c r="F86">
        <f>F26+(6/0.017)*(F12*F51+F27*F50)</f>
        <v>1.3006216305761154</v>
      </c>
    </row>
    <row r="87" spans="1:6" ht="12.75">
      <c r="A87" t="s">
        <v>86</v>
      </c>
      <c r="B87">
        <f>B27+(7/0.017)*(B13*B51+B28*B50)</f>
        <v>0.061698375384274966</v>
      </c>
      <c r="C87">
        <f>C27+(7/0.017)*(C13*C51+C28*C50)</f>
        <v>-0.12608156983288837</v>
      </c>
      <c r="D87">
        <f>D27+(7/0.017)*(D13*D51+D28*D50)</f>
        <v>-0.02426665071850524</v>
      </c>
      <c r="E87">
        <f>E27+(7/0.017)*(E13*E51+E28*E50)</f>
        <v>0.054671812973735204</v>
      </c>
      <c r="F87">
        <f>F27+(7/0.017)*(F13*F51+F28*F50)</f>
        <v>0.5699305823944646</v>
      </c>
    </row>
    <row r="88" spans="1:6" ht="12.75">
      <c r="A88" t="s">
        <v>87</v>
      </c>
      <c r="B88">
        <f>B28+(8/0.017)*(B14*B51+B29*B50)</f>
        <v>0.08350647430730121</v>
      </c>
      <c r="C88">
        <f>C28+(8/0.017)*(C14*C51+C29*C50)</f>
        <v>0.11993743199836952</v>
      </c>
      <c r="D88">
        <f>D28+(8/0.017)*(D14*D51+D29*D50)</f>
        <v>0.3951251566368326</v>
      </c>
      <c r="E88">
        <f>E28+(8/0.017)*(E14*E51+E29*E50)</f>
        <v>0.18938786242926176</v>
      </c>
      <c r="F88">
        <f>F28+(8/0.017)*(F14*F51+F29*F50)</f>
        <v>-0.331537815966078</v>
      </c>
    </row>
    <row r="89" spans="1:6" ht="12.75">
      <c r="A89" t="s">
        <v>88</v>
      </c>
      <c r="B89">
        <f>B29+(9/0.017)*(B15*B51+B30*B50)</f>
        <v>-0.02034040653002006</v>
      </c>
      <c r="C89">
        <f>C29+(9/0.017)*(C15*C51+C30*C50)</f>
        <v>-0.12808279178097154</v>
      </c>
      <c r="D89">
        <f>D29+(9/0.017)*(D15*D51+D30*D50)</f>
        <v>-0.05229099359161875</v>
      </c>
      <c r="E89">
        <f>E29+(9/0.017)*(E15*E51+E30*E50)</f>
        <v>0.018677460766597265</v>
      </c>
      <c r="F89">
        <f>F29+(9/0.017)*(F15*F51+F30*F50)</f>
        <v>-0.06589436781407858</v>
      </c>
    </row>
    <row r="90" spans="1:6" ht="12.75">
      <c r="A90" t="s">
        <v>89</v>
      </c>
      <c r="B90">
        <f>B30+(10/0.017)*(B16*B51+B31*B50)</f>
        <v>0.16480002611970754</v>
      </c>
      <c r="C90">
        <f>C30+(10/0.017)*(C16*C51+C31*C50)</f>
        <v>0.026046311535774358</v>
      </c>
      <c r="D90">
        <f>D30+(10/0.017)*(D16*D51+D31*D50)</f>
        <v>-0.06568957774302978</v>
      </c>
      <c r="E90">
        <f>E30+(10/0.017)*(E16*E51+E31*E50)</f>
        <v>-0.01133101937892037</v>
      </c>
      <c r="F90">
        <f>F30+(10/0.017)*(F16*F51+F31*F50)</f>
        <v>0.10478170683996652</v>
      </c>
    </row>
    <row r="91" spans="1:6" ht="12.75">
      <c r="A91" t="s">
        <v>90</v>
      </c>
      <c r="B91">
        <f>B31+(11/0.017)*(B17*B51+B32*B50)</f>
        <v>0.005140281022429976</v>
      </c>
      <c r="C91">
        <f>C31+(11/0.017)*(C17*C51+C32*C50)</f>
        <v>-0.03426607988186036</v>
      </c>
      <c r="D91">
        <f>D31+(11/0.017)*(D17*D51+D32*D50)</f>
        <v>-0.013825614955054284</v>
      </c>
      <c r="E91">
        <f>E31+(11/0.017)*(E17*E51+E32*E50)</f>
        <v>0.017479747162200538</v>
      </c>
      <c r="F91">
        <f>F31+(11/0.017)*(F17*F51+F32*F50)</f>
        <v>0.04659170096129706</v>
      </c>
    </row>
    <row r="92" spans="1:6" ht="12.75">
      <c r="A92" t="s">
        <v>91</v>
      </c>
      <c r="B92">
        <f>B32+(12/0.017)*(B18*B51+B33*B50)</f>
        <v>0.03596412229218876</v>
      </c>
      <c r="C92">
        <f>C32+(12/0.017)*(C18*C51+C33*C50)</f>
        <v>-0.0050913367274681666</v>
      </c>
      <c r="D92">
        <f>D32+(12/0.017)*(D18*D51+D33*D50)</f>
        <v>0.03364780355865614</v>
      </c>
      <c r="E92">
        <f>E32+(12/0.017)*(E18*E51+E33*E50)</f>
        <v>0.027891746199298146</v>
      </c>
      <c r="F92">
        <f>F32+(12/0.017)*(F18*F51+F33*F50)</f>
        <v>0.005783145564418172</v>
      </c>
    </row>
    <row r="93" spans="1:6" ht="12.75">
      <c r="A93" t="s">
        <v>92</v>
      </c>
      <c r="B93">
        <f>B33+(13/0.017)*(B19*B51+B34*B50)</f>
        <v>0.07515206526956612</v>
      </c>
      <c r="C93">
        <f>C33+(13/0.017)*(C19*C51+C34*C50)</f>
        <v>0.060728609825816245</v>
      </c>
      <c r="D93">
        <f>D33+(13/0.017)*(D19*D51+D34*D50)</f>
        <v>0.07696866423258641</v>
      </c>
      <c r="E93">
        <f>E33+(13/0.017)*(E19*E51+E34*E50)</f>
        <v>0.08256229733391617</v>
      </c>
      <c r="F93">
        <f>F33+(13/0.017)*(F19*F51+F34*F50)</f>
        <v>0.04669259533818138</v>
      </c>
    </row>
    <row r="94" spans="1:6" ht="12.75">
      <c r="A94" t="s">
        <v>93</v>
      </c>
      <c r="B94">
        <f>B34+(14/0.017)*(B20*B51+B35*B50)</f>
        <v>0.013755558799599523</v>
      </c>
      <c r="C94">
        <f>C34+(14/0.017)*(C20*C51+C35*C50)</f>
        <v>0.004174745325992715</v>
      </c>
      <c r="D94">
        <f>D34+(14/0.017)*(D20*D51+D35*D50)</f>
        <v>-0.0015059180167296222</v>
      </c>
      <c r="E94">
        <f>E34+(14/0.017)*(E20*E51+E35*E50)</f>
        <v>0.005592804797307133</v>
      </c>
      <c r="F94">
        <f>F34+(14/0.017)*(F20*F51+F35*F50)</f>
        <v>-0.035621761424251</v>
      </c>
    </row>
    <row r="95" spans="1:6" ht="12.75">
      <c r="A95" t="s">
        <v>94</v>
      </c>
      <c r="B95" s="49">
        <f>B35</f>
        <v>0.005488538</v>
      </c>
      <c r="C95" s="49">
        <f>C35</f>
        <v>-0.0008499311</v>
      </c>
      <c r="D95" s="49">
        <f>D35</f>
        <v>-0.003483502</v>
      </c>
      <c r="E95" s="49">
        <f>E35</f>
        <v>-0.003953723</v>
      </c>
      <c r="F95" s="49">
        <f>F35</f>
        <v>0.006229025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-0.08273836139310074</v>
      </c>
      <c r="C103">
        <f>C63*10000/C62</f>
        <v>3.38181648249001</v>
      </c>
      <c r="D103">
        <f>D63*10000/D62</f>
        <v>-0.030408819954722353</v>
      </c>
      <c r="E103">
        <f>E63*10000/E62</f>
        <v>-2.401110075354429</v>
      </c>
      <c r="F103">
        <f>F63*10000/F62</f>
        <v>-5.106677537253448</v>
      </c>
      <c r="G103">
        <f>AVERAGE(C103:E103)</f>
        <v>0.31676586239361954</v>
      </c>
      <c r="H103">
        <f>STDEV(C103:E103)</f>
        <v>2.9070530762962323</v>
      </c>
      <c r="I103">
        <f>(B103*B4+C103*C4+D103*D4+E103*E4+F103*F4)/SUM(B4:F4)</f>
        <v>-0.4641237084895495</v>
      </c>
      <c r="K103">
        <f>(LN(H103)+LN(H123))/2-LN(K114*K115^3)</f>
        <v>-3.347121395070689</v>
      </c>
    </row>
    <row r="104" spans="1:11" ht="12.75">
      <c r="A104" t="s">
        <v>68</v>
      </c>
      <c r="B104">
        <f>B64*10000/B62</f>
        <v>0.7019894361006237</v>
      </c>
      <c r="C104">
        <f>C64*10000/C62</f>
        <v>0.24841867312803062</v>
      </c>
      <c r="D104">
        <f>D64*10000/D62</f>
        <v>0.7857159655905271</v>
      </c>
      <c r="E104">
        <f>E64*10000/E62</f>
        <v>0.602914564232647</v>
      </c>
      <c r="F104">
        <f>F64*10000/F62</f>
        <v>-1.4734874482676998</v>
      </c>
      <c r="G104">
        <f>AVERAGE(C104:E104)</f>
        <v>0.5456830676504015</v>
      </c>
      <c r="H104">
        <f>STDEV(C104:E104)</f>
        <v>0.2731824999385302</v>
      </c>
      <c r="I104">
        <f>(B104*B4+C104*C4+D104*D4+E104*E4+F104*F4)/SUM(B4:F4)</f>
        <v>0.2991002475871353</v>
      </c>
      <c r="K104">
        <f>(LN(H104)+LN(H124))/2-LN(K114*K115^4)</f>
        <v>-3.5221820632028735</v>
      </c>
    </row>
    <row r="105" spans="1:11" ht="12.75">
      <c r="A105" t="s">
        <v>69</v>
      </c>
      <c r="B105">
        <f>B65*10000/B62</f>
        <v>0.004258867236447754</v>
      </c>
      <c r="C105">
        <f>C65*10000/C62</f>
        <v>-1.5856109352055412</v>
      </c>
      <c r="D105">
        <f>D65*10000/D62</f>
        <v>-0.2884448170797445</v>
      </c>
      <c r="E105">
        <f>E65*10000/E62</f>
        <v>0.7617176068324273</v>
      </c>
      <c r="F105">
        <f>F65*10000/F62</f>
        <v>-0.3915238527196321</v>
      </c>
      <c r="G105">
        <f>AVERAGE(C105:E105)</f>
        <v>-0.3707793818176195</v>
      </c>
      <c r="H105">
        <f>STDEV(C105:E105)</f>
        <v>1.1758282427631406</v>
      </c>
      <c r="I105">
        <f>(B105*B4+C105*C4+D105*D4+E105*E4+F105*F4)/SUM(B4:F4)</f>
        <v>-0.3192221321275192</v>
      </c>
      <c r="K105">
        <f>(LN(H105)+LN(H125))/2-LN(K114*K115^5)</f>
        <v>-3.6322716011058187</v>
      </c>
    </row>
    <row r="106" spans="1:11" ht="12.75">
      <c r="A106" t="s">
        <v>70</v>
      </c>
      <c r="B106">
        <f>B66*10000/B62</f>
        <v>2.8643078818088252</v>
      </c>
      <c r="C106">
        <f>C66*10000/C62</f>
        <v>1.104057988089327</v>
      </c>
      <c r="D106">
        <f>D66*10000/D62</f>
        <v>2.099340943332413</v>
      </c>
      <c r="E106">
        <f>E66*10000/E62</f>
        <v>1.8308254627304115</v>
      </c>
      <c r="F106">
        <f>F66*10000/F62</f>
        <v>13.655124172513059</v>
      </c>
      <c r="G106">
        <f>AVERAGE(C106:E106)</f>
        <v>1.678074798050717</v>
      </c>
      <c r="H106">
        <f>STDEV(C106:E106)</f>
        <v>0.5149238918708472</v>
      </c>
      <c r="I106">
        <f>(B106*B4+C106*C4+D106*D4+E106*E4+F106*F4)/SUM(B4:F4)</f>
        <v>3.4466618118840677</v>
      </c>
      <c r="K106">
        <f>(LN(H106)+LN(H126))/2-LN(K114*K115^6)</f>
        <v>-3.74871980768258</v>
      </c>
    </row>
    <row r="107" spans="1:11" ht="12.75">
      <c r="A107" t="s">
        <v>71</v>
      </c>
      <c r="B107">
        <f>B67*10000/B62</f>
        <v>-0.17007337123800503</v>
      </c>
      <c r="C107">
        <f>C67*10000/C62</f>
        <v>-0.3083470974386397</v>
      </c>
      <c r="D107">
        <f>D67*10000/D62</f>
        <v>-0.3593964470048368</v>
      </c>
      <c r="E107">
        <f>E67*10000/E62</f>
        <v>-0.010048555540100711</v>
      </c>
      <c r="F107">
        <f>F67*10000/F62</f>
        <v>-0.6551138991594652</v>
      </c>
      <c r="G107">
        <f>AVERAGE(C107:E107)</f>
        <v>-0.22593069999452575</v>
      </c>
      <c r="H107">
        <f>STDEV(C107:E107)</f>
        <v>0.1886937578285616</v>
      </c>
      <c r="I107">
        <f>(B107*B4+C107*C4+D107*D4+E107*E4+F107*F4)/SUM(B4:F4)</f>
        <v>-0.2750401795611277</v>
      </c>
      <c r="K107">
        <f>(LN(H107)+LN(H127))/2-LN(K114*K115^7)</f>
        <v>-3.547666673109628</v>
      </c>
    </row>
    <row r="108" spans="1:9" ht="12.75">
      <c r="A108" t="s">
        <v>72</v>
      </c>
      <c r="B108">
        <f>B68*10000/B62</f>
        <v>0.031856922629810346</v>
      </c>
      <c r="C108">
        <f>C68*10000/C62</f>
        <v>0.013905392439049502</v>
      </c>
      <c r="D108">
        <f>D68*10000/D62</f>
        <v>0.09800559434014489</v>
      </c>
      <c r="E108">
        <f>E68*10000/E62</f>
        <v>0.13668421502415337</v>
      </c>
      <c r="F108">
        <f>F68*10000/F62</f>
        <v>-0.11726688877488053</v>
      </c>
      <c r="G108">
        <f>AVERAGE(C108:E108)</f>
        <v>0.08286506726778259</v>
      </c>
      <c r="H108">
        <f>STDEV(C108:E108)</f>
        <v>0.06277409090435165</v>
      </c>
      <c r="I108">
        <f>(B108*B4+C108*C4+D108*D4+E108*E4+F108*F4)/SUM(B4:F4)</f>
        <v>0.04879165201631207</v>
      </c>
    </row>
    <row r="109" spans="1:9" ht="12.75">
      <c r="A109" t="s">
        <v>73</v>
      </c>
      <c r="B109">
        <f>B69*10000/B62</f>
        <v>-0.09925838565849024</v>
      </c>
      <c r="C109">
        <f>C69*10000/C62</f>
        <v>0.06133485006117067</v>
      </c>
      <c r="D109">
        <f>D69*10000/D62</f>
        <v>0.010762707000252258</v>
      </c>
      <c r="E109">
        <f>E69*10000/E62</f>
        <v>0.20067887778087376</v>
      </c>
      <c r="F109">
        <f>F69*10000/F62</f>
        <v>0.025470000060944114</v>
      </c>
      <c r="G109">
        <f>AVERAGE(C109:E109)</f>
        <v>0.09092547828076557</v>
      </c>
      <c r="H109">
        <f>STDEV(C109:E109)</f>
        <v>0.09835518257731142</v>
      </c>
      <c r="I109">
        <f>(B109*B4+C109*C4+D109*D4+E109*E4+F109*F4)/SUM(B4:F4)</f>
        <v>0.05465641841614599</v>
      </c>
    </row>
    <row r="110" spans="1:11" ht="12.75">
      <c r="A110" t="s">
        <v>74</v>
      </c>
      <c r="B110">
        <f>B70*10000/B62</f>
        <v>-0.3533917537860077</v>
      </c>
      <c r="C110">
        <f>C70*10000/C62</f>
        <v>-0.17333346089037852</v>
      </c>
      <c r="D110">
        <f>D70*10000/D62</f>
        <v>-0.10740838183779856</v>
      </c>
      <c r="E110">
        <f>E70*10000/E62</f>
        <v>-0.14834737680962196</v>
      </c>
      <c r="F110">
        <f>F70*10000/F62</f>
        <v>-0.3086966977490036</v>
      </c>
      <c r="G110">
        <f>AVERAGE(C110:E110)</f>
        <v>-0.143029739845933</v>
      </c>
      <c r="H110">
        <f>STDEV(C110:E110)</f>
        <v>0.03328268257187849</v>
      </c>
      <c r="I110">
        <f>(B110*B4+C110*C4+D110*D4+E110*E4+F110*F4)/SUM(B4:F4)</f>
        <v>-0.19559720757450627</v>
      </c>
      <c r="K110">
        <f>EXP(AVERAGE(K103:K107))</f>
        <v>0.028450421358302627</v>
      </c>
    </row>
    <row r="111" spans="1:9" ht="12.75">
      <c r="A111" t="s">
        <v>75</v>
      </c>
      <c r="B111">
        <f>B71*10000/B62</f>
        <v>-0.015465434780488684</v>
      </c>
      <c r="C111">
        <f>C71*10000/C62</f>
        <v>-0.08600690962165647</v>
      </c>
      <c r="D111">
        <f>D71*10000/D62</f>
        <v>-0.041574092471727025</v>
      </c>
      <c r="E111">
        <f>E71*10000/E62</f>
        <v>-0.030345072312910067</v>
      </c>
      <c r="F111">
        <f>F71*10000/F62</f>
        <v>-0.08282448832764613</v>
      </c>
      <c r="G111">
        <f>AVERAGE(C111:E111)</f>
        <v>-0.05264202480209785</v>
      </c>
      <c r="H111">
        <f>STDEV(C111:E111)</f>
        <v>0.029435257391410553</v>
      </c>
      <c r="I111">
        <f>(B111*B4+C111*C4+D111*D4+E111*E4+F111*F4)/SUM(B4:F4)</f>
        <v>-0.051281446390675604</v>
      </c>
    </row>
    <row r="112" spans="1:9" ht="12.75">
      <c r="A112" t="s">
        <v>76</v>
      </c>
      <c r="B112">
        <f>B72*10000/B62</f>
        <v>-0.02158673430071542</v>
      </c>
      <c r="C112">
        <f>C72*10000/C62</f>
        <v>-0.01317658782614415</v>
      </c>
      <c r="D112">
        <f>D72*10000/D62</f>
        <v>-0.02663197374866237</v>
      </c>
      <c r="E112">
        <f>E72*10000/E62</f>
        <v>-0.0072725323260018114</v>
      </c>
      <c r="F112">
        <f>F72*10000/F62</f>
        <v>-0.01390877197444471</v>
      </c>
      <c r="G112">
        <f>AVERAGE(C112:E112)</f>
        <v>-0.01569369796693611</v>
      </c>
      <c r="H112">
        <f>STDEV(C112:E112)</f>
        <v>0.009922140678553926</v>
      </c>
      <c r="I112">
        <f>(B112*B4+C112*C4+D112*D4+E112*E4+F112*F4)/SUM(B4:F4)</f>
        <v>-0.01630807727031706</v>
      </c>
    </row>
    <row r="113" spans="1:9" ht="12.75">
      <c r="A113" t="s">
        <v>77</v>
      </c>
      <c r="B113">
        <f>B73*10000/B62</f>
        <v>0.023369922820525774</v>
      </c>
      <c r="C113">
        <f>C73*10000/C62</f>
        <v>0.04844155725420242</v>
      </c>
      <c r="D113">
        <f>D73*10000/D62</f>
        <v>0.03446464318424178</v>
      </c>
      <c r="E113">
        <f>E73*10000/E62</f>
        <v>0.021245712725375777</v>
      </c>
      <c r="F113">
        <f>F73*10000/F62</f>
        <v>-0.009788919339225188</v>
      </c>
      <c r="G113">
        <f>AVERAGE(C113:E113)</f>
        <v>0.03471730438793999</v>
      </c>
      <c r="H113">
        <f>STDEV(C113:E113)</f>
        <v>0.013599682649676724</v>
      </c>
      <c r="I113">
        <f>(B113*B4+C113*C4+D113*D4+E113*E4+F113*F4)/SUM(B4:F4)</f>
        <v>0.02713979867149038</v>
      </c>
    </row>
    <row r="114" spans="1:11" ht="12.75">
      <c r="A114" t="s">
        <v>78</v>
      </c>
      <c r="B114">
        <f>B74*10000/B62</f>
        <v>-0.20659637183349344</v>
      </c>
      <c r="C114">
        <f>C74*10000/C62</f>
        <v>-0.18032003861803125</v>
      </c>
      <c r="D114">
        <f>D74*10000/D62</f>
        <v>-0.19685641354081565</v>
      </c>
      <c r="E114">
        <f>E74*10000/E62</f>
        <v>-0.18721424436823617</v>
      </c>
      <c r="F114">
        <f>F74*10000/F62</f>
        <v>-0.14714648415227274</v>
      </c>
      <c r="G114">
        <f>AVERAGE(C114:E114)</f>
        <v>-0.18813023217569436</v>
      </c>
      <c r="H114">
        <f>STDEV(C114:E114)</f>
        <v>0.00830615429331055</v>
      </c>
      <c r="I114">
        <f>(B114*B4+C114*C4+D114*D4+E114*E4+F114*F4)/SUM(B4:F4)</f>
        <v>-0.18534041127578266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-0.00359422982942793</v>
      </c>
      <c r="C115">
        <f>C75*10000/C62</f>
        <v>0.0019073494887039092</v>
      </c>
      <c r="D115">
        <f>D75*10000/D62</f>
        <v>0.004799540314624049</v>
      </c>
      <c r="E115">
        <f>E75*10000/E62</f>
        <v>-0.006231730757806385</v>
      </c>
      <c r="F115">
        <f>F75*10000/F62</f>
        <v>-0.005851110718856868</v>
      </c>
      <c r="G115">
        <f>AVERAGE(C115:E115)</f>
        <v>0.00015838634850719093</v>
      </c>
      <c r="H115">
        <f>STDEV(C115:E115)</f>
        <v>0.005719824247097562</v>
      </c>
      <c r="I115">
        <f>(B115*B4+C115*C4+D115*D4+E115*E4+F115*F4)/SUM(B4:F4)</f>
        <v>-0.0011870570323546715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1.1076241174075885</v>
      </c>
      <c r="C122">
        <f>C82*10000/C62</f>
        <v>-2.926133332052567</v>
      </c>
      <c r="D122">
        <f>D82*10000/D62</f>
        <v>-15.243986084483247</v>
      </c>
      <c r="E122">
        <f>E82*10000/E62</f>
        <v>4.894771286158525</v>
      </c>
      <c r="F122">
        <f>F82*10000/F62</f>
        <v>23.14918617884419</v>
      </c>
      <c r="G122">
        <f>AVERAGE(C122:E122)</f>
        <v>-4.425116043459096</v>
      </c>
      <c r="H122">
        <f>STDEV(C122:E122)</f>
        <v>10.152713872911828</v>
      </c>
      <c r="I122">
        <f>(B122*B4+C122*C4+D122*D4+E122*E4+F122*F4)/SUM(B4:F4)</f>
        <v>0.054045520112512034</v>
      </c>
    </row>
    <row r="123" spans="1:9" ht="12.75">
      <c r="A123" t="s">
        <v>82</v>
      </c>
      <c r="B123">
        <f>B83*10000/B62</f>
        <v>-1.3506767182286057</v>
      </c>
      <c r="C123">
        <f>C83*10000/C62</f>
        <v>-0.4075716195978088</v>
      </c>
      <c r="D123">
        <f>D83*10000/D62</f>
        <v>-0.5340602432833312</v>
      </c>
      <c r="E123">
        <f>E83*10000/E62</f>
        <v>-2.1919843732415183</v>
      </c>
      <c r="F123">
        <f>F83*10000/F62</f>
        <v>5.999170263325437</v>
      </c>
      <c r="G123">
        <f>AVERAGE(C123:E123)</f>
        <v>-1.0445387453742194</v>
      </c>
      <c r="H123">
        <f>STDEV(C123:E123)</f>
        <v>0.9957275956125244</v>
      </c>
      <c r="I123">
        <f>(B123*B4+C123*C4+D123*D4+E123*E4+F123*F4)/SUM(B4:F4)</f>
        <v>-0.14988509306452982</v>
      </c>
    </row>
    <row r="124" spans="1:9" ht="12.75">
      <c r="A124" t="s">
        <v>83</v>
      </c>
      <c r="B124">
        <f>B84*10000/B62</f>
        <v>-1.346374943744579</v>
      </c>
      <c r="C124">
        <f>C84*10000/C62</f>
        <v>1.9067655054422843</v>
      </c>
      <c r="D124">
        <f>D84*10000/D62</f>
        <v>3.5278089055979924</v>
      </c>
      <c r="E124">
        <f>E84*10000/E62</f>
        <v>-0.9888583872653595</v>
      </c>
      <c r="F124">
        <f>F84*10000/F62</f>
        <v>-1.1547105248756613</v>
      </c>
      <c r="G124">
        <f>AVERAGE(C124:E124)</f>
        <v>1.4819053412583056</v>
      </c>
      <c r="H124">
        <f>STDEV(C124:E124)</f>
        <v>2.2881106786906567</v>
      </c>
      <c r="I124">
        <f>(B124*B4+C124*C4+D124*D4+E124*E4+F124*F4)/SUM(B4:F4)</f>
        <v>0.7203820365314018</v>
      </c>
    </row>
    <row r="125" spans="1:9" ht="12.75">
      <c r="A125" t="s">
        <v>84</v>
      </c>
      <c r="B125">
        <f>B85*10000/B62</f>
        <v>-0.4537089701979164</v>
      </c>
      <c r="C125">
        <f>C85*10000/C62</f>
        <v>-0.2494428778169468</v>
      </c>
      <c r="D125">
        <f>D85*10000/D62</f>
        <v>-0.325022738637627</v>
      </c>
      <c r="E125">
        <f>E85*10000/E62</f>
        <v>-0.5039864126971133</v>
      </c>
      <c r="F125">
        <f>F85*10000/F62</f>
        <v>-0.8006409714642341</v>
      </c>
      <c r="G125">
        <f>AVERAGE(C125:E125)</f>
        <v>-0.3594840097172291</v>
      </c>
      <c r="H125">
        <f>STDEV(C125:E125)</f>
        <v>0.13072408802756635</v>
      </c>
      <c r="I125">
        <f>(B125*B4+C125*C4+D125*D4+E125*E4+F125*F4)/SUM(B4:F4)</f>
        <v>-0.43195449356700116</v>
      </c>
    </row>
    <row r="126" spans="1:9" ht="12.75">
      <c r="A126" t="s">
        <v>85</v>
      </c>
      <c r="B126">
        <f>B86*10000/B62</f>
        <v>1.1404374104210893</v>
      </c>
      <c r="C126">
        <f>C86*10000/C62</f>
        <v>0.18688340029423378</v>
      </c>
      <c r="D126">
        <f>D86*10000/D62</f>
        <v>0.30167358248140413</v>
      </c>
      <c r="E126">
        <f>E86*10000/E62</f>
        <v>0.16762107298020934</v>
      </c>
      <c r="F126">
        <f>F86*10000/F62</f>
        <v>1.3006680275692544</v>
      </c>
      <c r="G126">
        <f>AVERAGE(C126:E126)</f>
        <v>0.2187260185852824</v>
      </c>
      <c r="H126">
        <f>STDEV(C126:E126)</f>
        <v>0.07247746601954334</v>
      </c>
      <c r="I126">
        <f>(B126*B4+C126*C4+D126*D4+E126*E4+F126*F4)/SUM(B4:F4)</f>
        <v>0.4964929014985204</v>
      </c>
    </row>
    <row r="127" spans="1:9" ht="12.75">
      <c r="A127" t="s">
        <v>86</v>
      </c>
      <c r="B127">
        <f>B87*10000/B62</f>
        <v>0.06169842395413618</v>
      </c>
      <c r="C127">
        <f>C87*10000/C62</f>
        <v>-0.12608199875730053</v>
      </c>
      <c r="D127">
        <f>D87*10000/D62</f>
        <v>-0.02426664725321995</v>
      </c>
      <c r="E127">
        <f>E87*10000/E62</f>
        <v>0.05467153888313832</v>
      </c>
      <c r="F127">
        <f>F87*10000/F62</f>
        <v>0.5699509134920717</v>
      </c>
      <c r="G127">
        <f>AVERAGE(C127:E127)</f>
        <v>-0.03189236904246072</v>
      </c>
      <c r="H127">
        <f>STDEV(C127:E127)</f>
        <v>0.0906177359405352</v>
      </c>
      <c r="I127">
        <f>(B127*B4+C127*C4+D127*D4+E127*E4+F127*F4)/SUM(B4:F4)</f>
        <v>0.061903616975509924</v>
      </c>
    </row>
    <row r="128" spans="1:9" ht="12.75">
      <c r="A128" t="s">
        <v>87</v>
      </c>
      <c r="B128">
        <f>B88*10000/B62</f>
        <v>0.08350654004481604</v>
      </c>
      <c r="C128">
        <f>C88*10000/C62</f>
        <v>0.11993784002067273</v>
      </c>
      <c r="D128">
        <f>D88*10000/D62</f>
        <v>0.3951251002128371</v>
      </c>
      <c r="E128">
        <f>E88*10000/E62</f>
        <v>0.1893869129558598</v>
      </c>
      <c r="F128">
        <f>F88*10000/F62</f>
        <v>-0.331549642893611</v>
      </c>
      <c r="G128">
        <f>AVERAGE(C128:E128)</f>
        <v>0.2348166177297899</v>
      </c>
      <c r="H128">
        <f>STDEV(C128:E128)</f>
        <v>0.14310800326991605</v>
      </c>
      <c r="I128">
        <f>(B128*B4+C128*C4+D128*D4+E128*E4+F128*F4)/SUM(B4:F4)</f>
        <v>0.13736683368622124</v>
      </c>
    </row>
    <row r="129" spans="1:9" ht="12.75">
      <c r="A129" t="s">
        <v>88</v>
      </c>
      <c r="B129">
        <f>B89*10000/B62</f>
        <v>-0.020340422542284825</v>
      </c>
      <c r="C129">
        <f>C89*10000/C62</f>
        <v>-0.12808322751346002</v>
      </c>
      <c r="D129">
        <f>D89*10000/D62</f>
        <v>-0.05229098612444856</v>
      </c>
      <c r="E129">
        <f>E89*10000/E62</f>
        <v>0.018677367129381096</v>
      </c>
      <c r="F129">
        <f>F89*10000/F62</f>
        <v>-0.06589671845969257</v>
      </c>
      <c r="G129">
        <f>AVERAGE(C129:E129)</f>
        <v>-0.053898948836175825</v>
      </c>
      <c r="H129">
        <f>STDEV(C129:E129)</f>
        <v>0.07339350920239344</v>
      </c>
      <c r="I129">
        <f>(B129*B4+C129*C4+D129*D4+E129*E4+F129*F4)/SUM(B4:F4)</f>
        <v>-0.0506369287827806</v>
      </c>
    </row>
    <row r="130" spans="1:9" ht="12.75">
      <c r="A130" t="s">
        <v>89</v>
      </c>
      <c r="B130">
        <f>B90*10000/B62</f>
        <v>0.16480015585269234</v>
      </c>
      <c r="C130">
        <f>C90*10000/C62</f>
        <v>0.026046400144275023</v>
      </c>
      <c r="D130">
        <f>D90*10000/D62</f>
        <v>-0.0656895683625376</v>
      </c>
      <c r="E130">
        <f>E90*10000/E62</f>
        <v>-0.011330962572209637</v>
      </c>
      <c r="F130">
        <f>F90*10000/F62</f>
        <v>0.10478544471116523</v>
      </c>
      <c r="G130">
        <f>AVERAGE(C130:E130)</f>
        <v>-0.01699137693015741</v>
      </c>
      <c r="H130">
        <f>STDEV(C130:E130)</f>
        <v>0.0461291902974513</v>
      </c>
      <c r="I130">
        <f>(B130*B4+C130*C4+D130*D4+E130*E4+F130*F4)/SUM(B4:F4)</f>
        <v>0.025587180385638456</v>
      </c>
    </row>
    <row r="131" spans="1:9" ht="12.75">
      <c r="A131" t="s">
        <v>90</v>
      </c>
      <c r="B131">
        <f>B91*10000/B62</f>
        <v>0.005140285068934188</v>
      </c>
      <c r="C131">
        <f>C91*10000/C62</f>
        <v>-0.03426619645368121</v>
      </c>
      <c r="D131">
        <f>D91*10000/D62</f>
        <v>-0.013825612980752158</v>
      </c>
      <c r="E131">
        <f>E91*10000/E62</f>
        <v>0.017479659529578306</v>
      </c>
      <c r="F131">
        <f>F91*10000/F62</f>
        <v>0.04659336302409766</v>
      </c>
      <c r="G131">
        <f>AVERAGE(C131:E131)</f>
        <v>-0.01020404996828502</v>
      </c>
      <c r="H131">
        <f>STDEV(C131:E131)</f>
        <v>0.026062332816730188</v>
      </c>
      <c r="I131">
        <f>(B131*B4+C131*C4+D131*D4+E131*E4+F131*F4)/SUM(B4:F4)</f>
        <v>-0.00040832276562711355</v>
      </c>
    </row>
    <row r="132" spans="1:9" ht="12.75">
      <c r="A132" t="s">
        <v>91</v>
      </c>
      <c r="B132">
        <f>B92*10000/B62</f>
        <v>0.0359641506036705</v>
      </c>
      <c r="C132">
        <f>C92*10000/C62</f>
        <v>-0.005091354047990237</v>
      </c>
      <c r="D132">
        <f>D92*10000/D62</f>
        <v>0.03364779875373931</v>
      </c>
      <c r="E132">
        <f>E92*10000/E62</f>
        <v>0.027891606367363774</v>
      </c>
      <c r="F132">
        <f>F92*10000/F62</f>
        <v>0.005783351866203999</v>
      </c>
      <c r="G132">
        <f>AVERAGE(C132:E132)</f>
        <v>0.01881601702437095</v>
      </c>
      <c r="H132">
        <f>STDEV(C132:E132)</f>
        <v>0.020903474146440854</v>
      </c>
      <c r="I132">
        <f>(B132*B4+C132*C4+D132*D4+E132*E4+F132*F4)/SUM(B4:F4)</f>
        <v>0.019560919032940664</v>
      </c>
    </row>
    <row r="133" spans="1:9" ht="12.75">
      <c r="A133" t="s">
        <v>92</v>
      </c>
      <c r="B133">
        <f>B93*10000/B62</f>
        <v>0.07515212443036828</v>
      </c>
      <c r="C133">
        <f>C93*10000/C62</f>
        <v>0.06072881642209599</v>
      </c>
      <c r="D133">
        <f>D93*10000/D62</f>
        <v>0.07696865324143716</v>
      </c>
      <c r="E133">
        <f>E93*10000/E62</f>
        <v>0.08256188341771098</v>
      </c>
      <c r="F133">
        <f>F93*10000/F62</f>
        <v>0.0466942610001807</v>
      </c>
      <c r="G133">
        <f>AVERAGE(C133:E133)</f>
        <v>0.0734197843604147</v>
      </c>
      <c r="H133">
        <f>STDEV(C133:E133)</f>
        <v>0.01134092396411203</v>
      </c>
      <c r="I133">
        <f>(B133*B4+C133*C4+D133*D4+E133*E4+F133*F4)/SUM(B4:F4)</f>
        <v>0.07010724066575634</v>
      </c>
    </row>
    <row r="134" spans="1:9" ht="12.75">
      <c r="A134" t="s">
        <v>93</v>
      </c>
      <c r="B134">
        <f>B94*10000/B62</f>
        <v>0.013755569628176088</v>
      </c>
      <c r="C134">
        <f>C94*10000/C62</f>
        <v>0.004174759528307829</v>
      </c>
      <c r="D134">
        <f>D94*10000/D62</f>
        <v>-0.0015059178016840601</v>
      </c>
      <c r="E134">
        <f>E94*10000/E62</f>
        <v>0.00559277675844905</v>
      </c>
      <c r="F134">
        <f>F94*10000/F62</f>
        <v>-0.035623032157092546</v>
      </c>
      <c r="G134">
        <f>AVERAGE(C134:E134)</f>
        <v>0.002753872828357606</v>
      </c>
      <c r="H134">
        <f>STDEV(C134:E134)</f>
        <v>0.003756601572576925</v>
      </c>
      <c r="I134">
        <f>(B134*B4+C134*C4+D134*D4+E134*E4+F134*F4)/SUM(B4:F4)</f>
        <v>-0.0007681428591916307</v>
      </c>
    </row>
    <row r="135" spans="1:9" ht="12.75">
      <c r="A135" t="s">
        <v>94</v>
      </c>
      <c r="B135">
        <f>B95*10000/B62</f>
        <v>0.005488542320657186</v>
      </c>
      <c r="C135">
        <f>C95*10000/C62</f>
        <v>-0.0008499339914313008</v>
      </c>
      <c r="D135">
        <f>D95*10000/D62</f>
        <v>-0.0034835015025548284</v>
      </c>
      <c r="E135">
        <f>E95*10000/E62</f>
        <v>-0.003953703178482512</v>
      </c>
      <c r="F135">
        <f>F95*10000/F62</f>
        <v>0.006229247207614723</v>
      </c>
      <c r="G135">
        <f>AVERAGE(C135:E135)</f>
        <v>-0.002762379557489547</v>
      </c>
      <c r="H135">
        <f>STDEV(C135:E135)</f>
        <v>0.0016728294701980788</v>
      </c>
      <c r="I135">
        <f>(B135*B4+C135*C4+D135*D4+E135*E4+F135*F4)/SUM(B4:F4)</f>
        <v>-0.0003681705765543861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2005-10-07T08:30:12Z</cp:lastPrinted>
  <dcterms:created xsi:type="dcterms:W3CDTF">2005-10-07T08:30:12Z</dcterms:created>
  <dcterms:modified xsi:type="dcterms:W3CDTF">2005-10-07T13:10:43Z</dcterms:modified>
  <cp:category/>
  <cp:version/>
  <cp:contentType/>
  <cp:contentStatus/>
</cp:coreProperties>
</file>