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<sst xmlns="http://schemas.openxmlformats.org/spreadsheetml/2006/main" count="204" uniqueCount="98">
  <si>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10/10/2005       10:20:52</t>
  </si>
  <si>
    <t>LISSNER</t>
  </si>
  <si>
    <t>HCMQAP698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</si>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</sst>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6956711"/>
        <c:axId val="19957216"/>
      </c:lineChart>
      <c:catAx>
        <c:axId val="469567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957216"/>
        <c:crosses val="autoZero"/>
        <c:auto val="1"/>
        <c:lblOffset val="100"/>
        <c:noMultiLvlLbl val="0"/>
      </c:catAx>
      <c:valAx>
        <c:axId val="19957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95671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-0.002259</v>
      </c>
      <c r="C4" s="12">
        <v>-0.003752</v>
      </c>
      <c r="D4" s="12">
        <v>-0.003752</v>
      </c>
      <c r="E4" s="12">
        <v>-0.003752</v>
      </c>
      <c r="F4" s="24">
        <v>-0.002077</v>
      </c>
      <c r="G4" s="34">
        <v>-0.011692</v>
      </c>
    </row>
    <row r="5" spans="1:7" ht="12.75" thickBot="1">
      <c r="A5" s="44" t="s">
        <v>13</v>
      </c>
      <c r="B5" s="45">
        <v>0.690033</v>
      </c>
      <c r="C5" s="46">
        <v>1.801348</v>
      </c>
      <c r="D5" s="46">
        <v>1.617542</v>
      </c>
      <c r="E5" s="46">
        <v>-1.792787</v>
      </c>
      <c r="F5" s="47">
        <v>-3.662618</v>
      </c>
      <c r="G5" s="48">
        <v>5.964018</v>
      </c>
    </row>
    <row r="6" spans="1:7" ht="12.75" thickTop="1">
      <c r="A6" s="6" t="s">
        <v>14</v>
      </c>
      <c r="B6" s="39">
        <v>118.5909</v>
      </c>
      <c r="C6" s="40">
        <v>-121.2693</v>
      </c>
      <c r="D6" s="40">
        <v>54.70406</v>
      </c>
      <c r="E6" s="40">
        <v>-74.43881</v>
      </c>
      <c r="F6" s="41">
        <v>125.7414</v>
      </c>
      <c r="G6" s="42">
        <v>-0.0008296536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-0.01432246</v>
      </c>
      <c r="C8" s="13">
        <v>0.5096935</v>
      </c>
      <c r="D8" s="13">
        <v>-1.127162</v>
      </c>
      <c r="E8" s="13">
        <v>1.413875</v>
      </c>
      <c r="F8" s="25">
        <v>-0.8220554</v>
      </c>
      <c r="G8" s="35">
        <v>0.08016792</v>
      </c>
    </row>
    <row r="9" spans="1:7" ht="12">
      <c r="A9" s="20" t="s">
        <v>17</v>
      </c>
      <c r="B9" s="29">
        <v>0.03721403</v>
      </c>
      <c r="C9" s="13">
        <v>0.06368744</v>
      </c>
      <c r="D9" s="13">
        <v>0.1573506</v>
      </c>
      <c r="E9" s="13">
        <v>0.1054898</v>
      </c>
      <c r="F9" s="25">
        <v>-1.392175</v>
      </c>
      <c r="G9" s="35">
        <v>-0.1014706</v>
      </c>
    </row>
    <row r="10" spans="1:7" ht="12">
      <c r="A10" s="20" t="s">
        <v>18</v>
      </c>
      <c r="B10" s="29">
        <v>0.7149376</v>
      </c>
      <c r="C10" s="13">
        <v>-0.06626683</v>
      </c>
      <c r="D10" s="13">
        <v>0.8507072</v>
      </c>
      <c r="E10" s="13">
        <v>-0.5150441</v>
      </c>
      <c r="F10" s="25">
        <v>-0.7732729</v>
      </c>
      <c r="G10" s="35">
        <v>0.06540265</v>
      </c>
    </row>
    <row r="11" spans="1:7" ht="12">
      <c r="A11" s="21" t="s">
        <v>19</v>
      </c>
      <c r="B11" s="31">
        <v>2.782878</v>
      </c>
      <c r="C11" s="15">
        <v>2.258602</v>
      </c>
      <c r="D11" s="15">
        <v>2.818899</v>
      </c>
      <c r="E11" s="15">
        <v>1.901613</v>
      </c>
      <c r="F11" s="27">
        <v>13.40419</v>
      </c>
      <c r="G11" s="37">
        <v>3.867891</v>
      </c>
    </row>
    <row r="12" spans="1:7" ht="12">
      <c r="A12" s="20" t="s">
        <v>20</v>
      </c>
      <c r="B12" s="29">
        <v>0.04943209</v>
      </c>
      <c r="C12" s="13">
        <v>-0.06889867</v>
      </c>
      <c r="D12" s="13">
        <v>-0.4391922</v>
      </c>
      <c r="E12" s="13">
        <v>0.1561366</v>
      </c>
      <c r="F12" s="25">
        <v>0.006979492</v>
      </c>
      <c r="G12" s="35">
        <v>-0.07657893</v>
      </c>
    </row>
    <row r="13" spans="1:7" ht="12">
      <c r="A13" s="20" t="s">
        <v>21</v>
      </c>
      <c r="B13" s="29">
        <v>-0.1190385</v>
      </c>
      <c r="C13" s="13">
        <v>0.09316729</v>
      </c>
      <c r="D13" s="13">
        <v>0.0008989286</v>
      </c>
      <c r="E13" s="13">
        <v>0.1437458</v>
      </c>
      <c r="F13" s="25">
        <v>0.1473621</v>
      </c>
      <c r="G13" s="35">
        <v>0.05960778</v>
      </c>
    </row>
    <row r="14" spans="1:7" ht="12">
      <c r="A14" s="20" t="s">
        <v>22</v>
      </c>
      <c r="B14" s="29">
        <v>-0.009964941</v>
      </c>
      <c r="C14" s="13">
        <v>-0.0209074</v>
      </c>
      <c r="D14" s="13">
        <v>0.1220389</v>
      </c>
      <c r="E14" s="13">
        <v>0.04740742</v>
      </c>
      <c r="F14" s="25">
        <v>-0.006137589</v>
      </c>
      <c r="G14" s="35">
        <v>0.03348353</v>
      </c>
    </row>
    <row r="15" spans="1:7" ht="12">
      <c r="A15" s="21" t="s">
        <v>23</v>
      </c>
      <c r="B15" s="31">
        <v>-0.3432797</v>
      </c>
      <c r="C15" s="15">
        <v>-0.1207264</v>
      </c>
      <c r="D15" s="15">
        <v>-0.07286745</v>
      </c>
      <c r="E15" s="15">
        <v>-0.1233261</v>
      </c>
      <c r="F15" s="27">
        <v>-0.3548768</v>
      </c>
      <c r="G15" s="37">
        <v>-0.173269</v>
      </c>
    </row>
    <row r="16" spans="1:7" ht="12">
      <c r="A16" s="20" t="s">
        <v>24</v>
      </c>
      <c r="B16" s="29">
        <v>0.05378695</v>
      </c>
      <c r="C16" s="13">
        <v>0.01877132</v>
      </c>
      <c r="D16" s="13">
        <v>-0.03006254</v>
      </c>
      <c r="E16" s="13">
        <v>0.001954693</v>
      </c>
      <c r="F16" s="25">
        <v>-0.01225203</v>
      </c>
      <c r="G16" s="35">
        <v>0.003916863</v>
      </c>
    </row>
    <row r="17" spans="1:7" ht="12">
      <c r="A17" s="20" t="s">
        <v>25</v>
      </c>
      <c r="B17" s="29">
        <v>-0.01509077</v>
      </c>
      <c r="C17" s="13">
        <v>-0.03795396</v>
      </c>
      <c r="D17" s="13">
        <v>-0.01820013</v>
      </c>
      <c r="E17" s="13">
        <v>-0.0102785</v>
      </c>
      <c r="F17" s="25">
        <v>-0.01401984</v>
      </c>
      <c r="G17" s="35">
        <v>-0.02003783</v>
      </c>
    </row>
    <row r="18" spans="1:7" ht="12">
      <c r="A18" s="20" t="s">
        <v>26</v>
      </c>
      <c r="B18" s="29">
        <v>-0.009991917</v>
      </c>
      <c r="C18" s="13">
        <v>0.05243697</v>
      </c>
      <c r="D18" s="13">
        <v>0.02073713</v>
      </c>
      <c r="E18" s="13">
        <v>0.03090482</v>
      </c>
      <c r="F18" s="25">
        <v>-0.04128198</v>
      </c>
      <c r="G18" s="35">
        <v>0.01810226</v>
      </c>
    </row>
    <row r="19" spans="1:7" ht="12">
      <c r="A19" s="21" t="s">
        <v>27</v>
      </c>
      <c r="B19" s="31">
        <v>-0.2082006</v>
      </c>
      <c r="C19" s="15">
        <v>-0.1910249</v>
      </c>
      <c r="D19" s="15">
        <v>-0.2045571</v>
      </c>
      <c r="E19" s="15">
        <v>-0.1863369</v>
      </c>
      <c r="F19" s="27">
        <v>-0.147778</v>
      </c>
      <c r="G19" s="37">
        <v>-0.1898818</v>
      </c>
    </row>
    <row r="20" spans="1:7" ht="12.75" thickBot="1">
      <c r="A20" s="44" t="s">
        <v>28</v>
      </c>
      <c r="B20" s="45">
        <v>0.0005304148</v>
      </c>
      <c r="C20" s="46">
        <v>-0.0002693123</v>
      </c>
      <c r="D20" s="46">
        <v>-0.0005138168</v>
      </c>
      <c r="E20" s="46">
        <v>1.563109E-05</v>
      </c>
      <c r="F20" s="47">
        <v>0.006672196</v>
      </c>
      <c r="G20" s="48">
        <v>0.0007808248</v>
      </c>
    </row>
    <row r="21" spans="1:7" ht="12.75" thickTop="1">
      <c r="A21" s="6" t="s">
        <v>29</v>
      </c>
      <c r="B21" s="39">
        <v>-47.69259</v>
      </c>
      <c r="C21" s="40">
        <v>51.34615</v>
      </c>
      <c r="D21" s="40">
        <v>16.469</v>
      </c>
      <c r="E21" s="40">
        <v>-21.16276</v>
      </c>
      <c r="F21" s="41">
        <v>-32.36575</v>
      </c>
      <c r="G21" s="43">
        <v>0.00264507</v>
      </c>
    </row>
    <row r="22" spans="1:7" ht="12">
      <c r="A22" s="20" t="s">
        <v>30</v>
      </c>
      <c r="B22" s="29">
        <v>13.80066</v>
      </c>
      <c r="C22" s="13">
        <v>36.02712</v>
      </c>
      <c r="D22" s="13">
        <v>32.35096</v>
      </c>
      <c r="E22" s="13">
        <v>-35.8559</v>
      </c>
      <c r="F22" s="25">
        <v>-73.25367</v>
      </c>
      <c r="G22" s="36">
        <v>0</v>
      </c>
    </row>
    <row r="23" spans="1:7" ht="12">
      <c r="A23" s="20" t="s">
        <v>31</v>
      </c>
      <c r="B23" s="29">
        <v>-0.7156399</v>
      </c>
      <c r="C23" s="13">
        <v>0.8494056</v>
      </c>
      <c r="D23" s="13">
        <v>1.778693</v>
      </c>
      <c r="E23" s="13">
        <v>1.693014</v>
      </c>
      <c r="F23" s="25">
        <v>5.834201</v>
      </c>
      <c r="G23" s="35">
        <v>1.713133</v>
      </c>
    </row>
    <row r="24" spans="1:7" ht="12">
      <c r="A24" s="20" t="s">
        <v>32</v>
      </c>
      <c r="B24" s="29">
        <v>-2.621233</v>
      </c>
      <c r="C24" s="13">
        <v>0.09415578</v>
      </c>
      <c r="D24" s="13">
        <v>-2.046568</v>
      </c>
      <c r="E24" s="13">
        <v>-1.702995</v>
      </c>
      <c r="F24" s="25">
        <v>-3.002683</v>
      </c>
      <c r="G24" s="35">
        <v>-1.659388</v>
      </c>
    </row>
    <row r="25" spans="1:7" ht="12">
      <c r="A25" s="20" t="s">
        <v>33</v>
      </c>
      <c r="B25" s="29">
        <v>0.1891823</v>
      </c>
      <c r="C25" s="13">
        <v>0.2779904</v>
      </c>
      <c r="D25" s="13">
        <v>-0.433398</v>
      </c>
      <c r="E25" s="13">
        <v>-0.005815058</v>
      </c>
      <c r="F25" s="25">
        <v>-1.658834</v>
      </c>
      <c r="G25" s="35">
        <v>-0.2323056</v>
      </c>
    </row>
    <row r="26" spans="1:7" ht="12">
      <c r="A26" s="21" t="s">
        <v>34</v>
      </c>
      <c r="B26" s="31">
        <v>0.4952597</v>
      </c>
      <c r="C26" s="15">
        <v>0.7411954</v>
      </c>
      <c r="D26" s="15">
        <v>0.6488862</v>
      </c>
      <c r="E26" s="15">
        <v>-0.1925167</v>
      </c>
      <c r="F26" s="27">
        <v>0.9819784</v>
      </c>
      <c r="G26" s="37">
        <v>0.4906198</v>
      </c>
    </row>
    <row r="27" spans="1:7" ht="12">
      <c r="A27" s="20" t="s">
        <v>35</v>
      </c>
      <c r="B27" s="29">
        <v>-0.03106073</v>
      </c>
      <c r="C27" s="13">
        <v>0.2343903</v>
      </c>
      <c r="D27" s="13">
        <v>0.333802</v>
      </c>
      <c r="E27" s="13">
        <v>0.07218857</v>
      </c>
      <c r="F27" s="25">
        <v>0.4392033</v>
      </c>
      <c r="G27" s="35">
        <v>0.2080855</v>
      </c>
    </row>
    <row r="28" spans="1:7" ht="12">
      <c r="A28" s="20" t="s">
        <v>36</v>
      </c>
      <c r="B28" s="29">
        <v>-0.5295843</v>
      </c>
      <c r="C28" s="13">
        <v>0.1893494</v>
      </c>
      <c r="D28" s="13">
        <v>0.039792</v>
      </c>
      <c r="E28" s="13">
        <v>0.4243749</v>
      </c>
      <c r="F28" s="25">
        <v>-0.02840897</v>
      </c>
      <c r="G28" s="35">
        <v>0.07674197</v>
      </c>
    </row>
    <row r="29" spans="1:7" ht="12">
      <c r="A29" s="20" t="s">
        <v>37</v>
      </c>
      <c r="B29" s="29">
        <v>0.1028317</v>
      </c>
      <c r="C29" s="13">
        <v>0.05125627</v>
      </c>
      <c r="D29" s="13">
        <v>0.09054328</v>
      </c>
      <c r="E29" s="13">
        <v>0.05880253</v>
      </c>
      <c r="F29" s="25">
        <v>0.04160668</v>
      </c>
      <c r="G29" s="35">
        <v>0.06871312</v>
      </c>
    </row>
    <row r="30" spans="1:7" ht="12">
      <c r="A30" s="21" t="s">
        <v>38</v>
      </c>
      <c r="B30" s="31">
        <v>0.1940534</v>
      </c>
      <c r="C30" s="15">
        <v>0.07082483</v>
      </c>
      <c r="D30" s="15">
        <v>0.1709991</v>
      </c>
      <c r="E30" s="15">
        <v>-0.04027062</v>
      </c>
      <c r="F30" s="27">
        <v>0.1195177</v>
      </c>
      <c r="G30" s="37">
        <v>0.09253897</v>
      </c>
    </row>
    <row r="31" spans="1:7" ht="12">
      <c r="A31" s="20" t="s">
        <v>39</v>
      </c>
      <c r="B31" s="29">
        <v>0.0001008236</v>
      </c>
      <c r="C31" s="13">
        <v>0.03339317</v>
      </c>
      <c r="D31" s="13">
        <v>0.02362341</v>
      </c>
      <c r="E31" s="13">
        <v>-0.035927</v>
      </c>
      <c r="F31" s="25">
        <v>0.05882771</v>
      </c>
      <c r="G31" s="35">
        <v>0.01292204</v>
      </c>
    </row>
    <row r="32" spans="1:7" ht="12">
      <c r="A32" s="20" t="s">
        <v>40</v>
      </c>
      <c r="B32" s="29">
        <v>-0.01524994</v>
      </c>
      <c r="C32" s="13">
        <v>0.0287049</v>
      </c>
      <c r="D32" s="13">
        <v>0.03473449</v>
      </c>
      <c r="E32" s="13">
        <v>0.09124167</v>
      </c>
      <c r="F32" s="25">
        <v>0.05023546</v>
      </c>
      <c r="G32" s="35">
        <v>0.04170513</v>
      </c>
    </row>
    <row r="33" spans="1:7" ht="12">
      <c r="A33" s="20" t="s">
        <v>41</v>
      </c>
      <c r="B33" s="29">
        <v>0.09447491</v>
      </c>
      <c r="C33" s="13">
        <v>0.06219187</v>
      </c>
      <c r="D33" s="13">
        <v>0.08374487</v>
      </c>
      <c r="E33" s="13">
        <v>0.07905954</v>
      </c>
      <c r="F33" s="25">
        <v>0.05810686</v>
      </c>
      <c r="G33" s="35">
        <v>0.07557069</v>
      </c>
    </row>
    <row r="34" spans="1:7" ht="12">
      <c r="A34" s="21" t="s">
        <v>42</v>
      </c>
      <c r="B34" s="31">
        <v>0.0155193</v>
      </c>
      <c r="C34" s="15">
        <v>0.00454823</v>
      </c>
      <c r="D34" s="15">
        <v>0.01503</v>
      </c>
      <c r="E34" s="15">
        <v>0.001512439</v>
      </c>
      <c r="F34" s="27">
        <v>-0.04171636</v>
      </c>
      <c r="G34" s="37">
        <v>0.001776768</v>
      </c>
    </row>
    <row r="35" spans="1:7" ht="12.75" thickBot="1">
      <c r="A35" s="22" t="s">
        <v>43</v>
      </c>
      <c r="B35" s="32">
        <v>-0.002551659</v>
      </c>
      <c r="C35" s="16">
        <v>0.003333511</v>
      </c>
      <c r="D35" s="16">
        <v>-0.001791662</v>
      </c>
      <c r="E35" s="16">
        <v>-0.002823019</v>
      </c>
      <c r="F35" s="28">
        <v>0.006253648</v>
      </c>
      <c r="G35" s="38">
        <v>0.000154681</v>
      </c>
    </row>
    <row r="36" spans="1:7" ht="12">
      <c r="A36" s="4" t="s">
        <v>44</v>
      </c>
      <c r="B36" s="3">
        <v>22.62878</v>
      </c>
      <c r="C36" s="3">
        <v>22.63184</v>
      </c>
      <c r="D36" s="3">
        <v>22.65015</v>
      </c>
      <c r="E36" s="3">
        <v>22.6532</v>
      </c>
      <c r="F36" s="3">
        <v>22.66541</v>
      </c>
      <c r="G36" s="3"/>
    </row>
    <row r="37" spans="1:6" ht="12">
      <c r="A37" s="4" t="s">
        <v>45</v>
      </c>
      <c r="B37" s="2">
        <v>-0.3122966</v>
      </c>
      <c r="C37" s="2">
        <v>-0.2507528</v>
      </c>
      <c r="D37" s="2">
        <v>-0.227356</v>
      </c>
      <c r="E37" s="2">
        <v>-0.2044678</v>
      </c>
      <c r="F37" s="2">
        <v>-0.1942953</v>
      </c>
    </row>
    <row r="38" spans="1:7" ht="12">
      <c r="A38" s="4" t="s">
        <v>53</v>
      </c>
      <c r="B38" s="2">
        <v>-0.0002014922</v>
      </c>
      <c r="C38" s="2">
        <v>0.0002058406</v>
      </c>
      <c r="D38" s="2">
        <v>-9.30865E-05</v>
      </c>
      <c r="E38" s="2">
        <v>0.0001264154</v>
      </c>
      <c r="F38" s="2">
        <v>-0.0002141519</v>
      </c>
      <c r="G38" s="2">
        <v>0.0001831035</v>
      </c>
    </row>
    <row r="39" spans="1:7" ht="12.75" thickBot="1">
      <c r="A39" s="4" t="s">
        <v>54</v>
      </c>
      <c r="B39" s="2">
        <v>8.135548E-05</v>
      </c>
      <c r="C39" s="2">
        <v>-8.803005E-05</v>
      </c>
      <c r="D39" s="2">
        <v>-2.769615E-05</v>
      </c>
      <c r="E39" s="2">
        <v>3.642997E-05</v>
      </c>
      <c r="F39" s="2">
        <v>5.345303E-05</v>
      </c>
      <c r="G39" s="2">
        <v>0.0007412155</v>
      </c>
    </row>
    <row r="40" spans="2:7" ht="12.75" thickBot="1">
      <c r="B40" s="7" t="s">
        <v>46</v>
      </c>
      <c r="C40" s="18">
        <v>-0.003752</v>
      </c>
      <c r="D40" s="17" t="s">
        <v>47</v>
      </c>
      <c r="E40" s="18">
        <v>3.116354</v>
      </c>
      <c r="F40" s="17" t="s">
        <v>48</v>
      </c>
      <c r="G40" s="8">
        <v>54.993017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0.002259</v>
      </c>
      <c r="C4">
        <v>0.003752</v>
      </c>
      <c r="D4">
        <v>0.003752</v>
      </c>
      <c r="E4">
        <v>0.003752</v>
      </c>
      <c r="F4">
        <v>0.002077</v>
      </c>
      <c r="G4">
        <v>0.011692</v>
      </c>
    </row>
    <row r="5" spans="1:7" ht="12.75">
      <c r="A5" t="s">
        <v>13</v>
      </c>
      <c r="B5">
        <v>0.690033</v>
      </c>
      <c r="C5">
        <v>1.801348</v>
      </c>
      <c r="D5">
        <v>1.617542</v>
      </c>
      <c r="E5">
        <v>-1.792787</v>
      </c>
      <c r="F5">
        <v>-3.662618</v>
      </c>
      <c r="G5">
        <v>5.964018</v>
      </c>
    </row>
    <row r="6" spans="1:7" ht="12.75">
      <c r="A6" t="s">
        <v>14</v>
      </c>
      <c r="B6" s="49">
        <v>118.5909</v>
      </c>
      <c r="C6" s="49">
        <v>-121.2693</v>
      </c>
      <c r="D6" s="49">
        <v>54.70406</v>
      </c>
      <c r="E6" s="49">
        <v>-74.43881</v>
      </c>
      <c r="F6" s="49">
        <v>125.7414</v>
      </c>
      <c r="G6" s="49">
        <v>-0.0008296536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-0.01432246</v>
      </c>
      <c r="C8" s="49">
        <v>0.5096935</v>
      </c>
      <c r="D8" s="49">
        <v>-1.127162</v>
      </c>
      <c r="E8" s="49">
        <v>1.413875</v>
      </c>
      <c r="F8" s="49">
        <v>-0.8220554</v>
      </c>
      <c r="G8" s="49">
        <v>0.08016792</v>
      </c>
    </row>
    <row r="9" spans="1:7" ht="12.75">
      <c r="A9" t="s">
        <v>17</v>
      </c>
      <c r="B9" s="49">
        <v>0.03721403</v>
      </c>
      <c r="C9" s="49">
        <v>0.06368744</v>
      </c>
      <c r="D9" s="49">
        <v>0.1573506</v>
      </c>
      <c r="E9" s="49">
        <v>0.1054898</v>
      </c>
      <c r="F9" s="49">
        <v>-1.392175</v>
      </c>
      <c r="G9" s="49">
        <v>-0.1014706</v>
      </c>
    </row>
    <row r="10" spans="1:7" ht="12.75">
      <c r="A10" t="s">
        <v>18</v>
      </c>
      <c r="B10" s="49">
        <v>0.7149376</v>
      </c>
      <c r="C10" s="49">
        <v>-0.06626683</v>
      </c>
      <c r="D10" s="49">
        <v>0.8507072</v>
      </c>
      <c r="E10" s="49">
        <v>-0.5150441</v>
      </c>
      <c r="F10" s="49">
        <v>-0.7732729</v>
      </c>
      <c r="G10" s="49">
        <v>0.06540265</v>
      </c>
    </row>
    <row r="11" spans="1:7" ht="12.75">
      <c r="A11" t="s">
        <v>19</v>
      </c>
      <c r="B11" s="49">
        <v>2.782878</v>
      </c>
      <c r="C11" s="49">
        <v>2.258602</v>
      </c>
      <c r="D11" s="49">
        <v>2.818899</v>
      </c>
      <c r="E11" s="49">
        <v>1.901613</v>
      </c>
      <c r="F11" s="49">
        <v>13.40419</v>
      </c>
      <c r="G11" s="49">
        <v>3.867891</v>
      </c>
    </row>
    <row r="12" spans="1:7" ht="12.75">
      <c r="A12" t="s">
        <v>20</v>
      </c>
      <c r="B12" s="49">
        <v>0.04943209</v>
      </c>
      <c r="C12" s="49">
        <v>-0.06889867</v>
      </c>
      <c r="D12" s="49">
        <v>-0.4391922</v>
      </c>
      <c r="E12" s="49">
        <v>0.1561366</v>
      </c>
      <c r="F12" s="49">
        <v>0.006979492</v>
      </c>
      <c r="G12" s="49">
        <v>-0.07657893</v>
      </c>
    </row>
    <row r="13" spans="1:7" ht="12.75">
      <c r="A13" t="s">
        <v>21</v>
      </c>
      <c r="B13" s="49">
        <v>-0.1190385</v>
      </c>
      <c r="C13" s="49">
        <v>0.09316729</v>
      </c>
      <c r="D13" s="49">
        <v>0.0008989286</v>
      </c>
      <c r="E13" s="49">
        <v>0.1437458</v>
      </c>
      <c r="F13" s="49">
        <v>0.1473621</v>
      </c>
      <c r="G13" s="49">
        <v>0.05960778</v>
      </c>
    </row>
    <row r="14" spans="1:7" ht="12.75">
      <c r="A14" t="s">
        <v>22</v>
      </c>
      <c r="B14" s="49">
        <v>-0.009964941</v>
      </c>
      <c r="C14" s="49">
        <v>-0.0209074</v>
      </c>
      <c r="D14" s="49">
        <v>0.1220389</v>
      </c>
      <c r="E14" s="49">
        <v>0.04740742</v>
      </c>
      <c r="F14" s="49">
        <v>-0.006137589</v>
      </c>
      <c r="G14" s="49">
        <v>0.03348353</v>
      </c>
    </row>
    <row r="15" spans="1:7" ht="12.75">
      <c r="A15" t="s">
        <v>23</v>
      </c>
      <c r="B15" s="49">
        <v>-0.3432797</v>
      </c>
      <c r="C15" s="49">
        <v>-0.1207264</v>
      </c>
      <c r="D15" s="49">
        <v>-0.07286745</v>
      </c>
      <c r="E15" s="49">
        <v>-0.1233261</v>
      </c>
      <c r="F15" s="49">
        <v>-0.3548768</v>
      </c>
      <c r="G15" s="49">
        <v>-0.173269</v>
      </c>
    </row>
    <row r="16" spans="1:7" ht="12.75">
      <c r="A16" t="s">
        <v>24</v>
      </c>
      <c r="B16" s="49">
        <v>0.05378695</v>
      </c>
      <c r="C16" s="49">
        <v>0.01877132</v>
      </c>
      <c r="D16" s="49">
        <v>-0.03006254</v>
      </c>
      <c r="E16" s="49">
        <v>0.001954693</v>
      </c>
      <c r="F16" s="49">
        <v>-0.01225203</v>
      </c>
      <c r="G16" s="49">
        <v>0.003916863</v>
      </c>
    </row>
    <row r="17" spans="1:7" ht="12.75">
      <c r="A17" t="s">
        <v>25</v>
      </c>
      <c r="B17" s="49">
        <v>-0.01509077</v>
      </c>
      <c r="C17" s="49">
        <v>-0.03795396</v>
      </c>
      <c r="D17" s="49">
        <v>-0.01820013</v>
      </c>
      <c r="E17" s="49">
        <v>-0.0102785</v>
      </c>
      <c r="F17" s="49">
        <v>-0.01401984</v>
      </c>
      <c r="G17" s="49">
        <v>-0.02003783</v>
      </c>
    </row>
    <row r="18" spans="1:7" ht="12.75">
      <c r="A18" t="s">
        <v>26</v>
      </c>
      <c r="B18" s="49">
        <v>-0.009991917</v>
      </c>
      <c r="C18" s="49">
        <v>0.05243697</v>
      </c>
      <c r="D18" s="49">
        <v>0.02073713</v>
      </c>
      <c r="E18" s="49">
        <v>0.03090482</v>
      </c>
      <c r="F18" s="49">
        <v>-0.04128198</v>
      </c>
      <c r="G18" s="49">
        <v>0.01810226</v>
      </c>
    </row>
    <row r="19" spans="1:7" ht="12.75">
      <c r="A19" t="s">
        <v>27</v>
      </c>
      <c r="B19" s="49">
        <v>-0.2082006</v>
      </c>
      <c r="C19" s="49">
        <v>-0.1910249</v>
      </c>
      <c r="D19" s="49">
        <v>-0.2045571</v>
      </c>
      <c r="E19" s="49">
        <v>-0.1863369</v>
      </c>
      <c r="F19" s="49">
        <v>-0.147778</v>
      </c>
      <c r="G19" s="49">
        <v>-0.1898818</v>
      </c>
    </row>
    <row r="20" spans="1:7" ht="12.75">
      <c r="A20" t="s">
        <v>28</v>
      </c>
      <c r="B20" s="49">
        <v>0.0005304148</v>
      </c>
      <c r="C20" s="49">
        <v>-0.0002693123</v>
      </c>
      <c r="D20" s="49">
        <v>-0.0005138168</v>
      </c>
      <c r="E20" s="49">
        <v>1.563109E-05</v>
      </c>
      <c r="F20" s="49">
        <v>0.006672196</v>
      </c>
      <c r="G20" s="49">
        <v>0.0007808248</v>
      </c>
    </row>
    <row r="21" spans="1:7" ht="12.75">
      <c r="A21" t="s">
        <v>29</v>
      </c>
      <c r="B21" s="49">
        <v>-47.69259</v>
      </c>
      <c r="C21" s="49">
        <v>51.34615</v>
      </c>
      <c r="D21" s="49">
        <v>16.469</v>
      </c>
      <c r="E21" s="49">
        <v>-21.16276</v>
      </c>
      <c r="F21" s="49">
        <v>-32.36575</v>
      </c>
      <c r="G21" s="49">
        <v>0.00264507</v>
      </c>
    </row>
    <row r="22" spans="1:7" ht="12.75">
      <c r="A22" t="s">
        <v>30</v>
      </c>
      <c r="B22" s="49">
        <v>13.80066</v>
      </c>
      <c r="C22" s="49">
        <v>36.02712</v>
      </c>
      <c r="D22" s="49">
        <v>32.35096</v>
      </c>
      <c r="E22" s="49">
        <v>-35.8559</v>
      </c>
      <c r="F22" s="49">
        <v>-73.25367</v>
      </c>
      <c r="G22" s="49">
        <v>0</v>
      </c>
    </row>
    <row r="23" spans="1:7" ht="12.75">
      <c r="A23" t="s">
        <v>31</v>
      </c>
      <c r="B23" s="49">
        <v>-0.7156399</v>
      </c>
      <c r="C23" s="49">
        <v>0.8494056</v>
      </c>
      <c r="D23" s="49">
        <v>1.778693</v>
      </c>
      <c r="E23" s="49">
        <v>1.693014</v>
      </c>
      <c r="F23" s="49">
        <v>5.834201</v>
      </c>
      <c r="G23" s="49">
        <v>1.713133</v>
      </c>
    </row>
    <row r="24" spans="1:7" ht="12.75">
      <c r="A24" t="s">
        <v>32</v>
      </c>
      <c r="B24" s="49">
        <v>-2.621233</v>
      </c>
      <c r="C24" s="49">
        <v>0.09415578</v>
      </c>
      <c r="D24" s="49">
        <v>-2.046568</v>
      </c>
      <c r="E24" s="49">
        <v>-1.702995</v>
      </c>
      <c r="F24" s="49">
        <v>-3.002683</v>
      </c>
      <c r="G24" s="49">
        <v>-1.659388</v>
      </c>
    </row>
    <row r="25" spans="1:7" ht="12.75">
      <c r="A25" t="s">
        <v>33</v>
      </c>
      <c r="B25" s="49">
        <v>0.1891823</v>
      </c>
      <c r="C25" s="49">
        <v>0.2779904</v>
      </c>
      <c r="D25" s="49">
        <v>-0.433398</v>
      </c>
      <c r="E25" s="49">
        <v>-0.005815058</v>
      </c>
      <c r="F25" s="49">
        <v>-1.658834</v>
      </c>
      <c r="G25" s="49">
        <v>-0.2323056</v>
      </c>
    </row>
    <row r="26" spans="1:7" ht="12.75">
      <c r="A26" t="s">
        <v>34</v>
      </c>
      <c r="B26" s="49">
        <v>0.4952597</v>
      </c>
      <c r="C26" s="49">
        <v>0.7411954</v>
      </c>
      <c r="D26" s="49">
        <v>0.6488862</v>
      </c>
      <c r="E26" s="49">
        <v>-0.1925167</v>
      </c>
      <c r="F26" s="49">
        <v>0.9819784</v>
      </c>
      <c r="G26" s="49">
        <v>0.4906198</v>
      </c>
    </row>
    <row r="27" spans="1:7" ht="12.75">
      <c r="A27" t="s">
        <v>35</v>
      </c>
      <c r="B27" s="49">
        <v>-0.03106073</v>
      </c>
      <c r="C27" s="49">
        <v>0.2343903</v>
      </c>
      <c r="D27" s="49">
        <v>0.333802</v>
      </c>
      <c r="E27" s="49">
        <v>0.07218857</v>
      </c>
      <c r="F27" s="49">
        <v>0.4392033</v>
      </c>
      <c r="G27" s="49">
        <v>0.2080855</v>
      </c>
    </row>
    <row r="28" spans="1:7" ht="12.75">
      <c r="A28" t="s">
        <v>36</v>
      </c>
      <c r="B28" s="49">
        <v>-0.5295843</v>
      </c>
      <c r="C28" s="49">
        <v>0.1893494</v>
      </c>
      <c r="D28" s="49">
        <v>0.039792</v>
      </c>
      <c r="E28" s="49">
        <v>0.4243749</v>
      </c>
      <c r="F28" s="49">
        <v>-0.02840897</v>
      </c>
      <c r="G28" s="49">
        <v>0.07674197</v>
      </c>
    </row>
    <row r="29" spans="1:7" ht="12.75">
      <c r="A29" t="s">
        <v>37</v>
      </c>
      <c r="B29" s="49">
        <v>0.1028317</v>
      </c>
      <c r="C29" s="49">
        <v>0.05125627</v>
      </c>
      <c r="D29" s="49">
        <v>0.09054328</v>
      </c>
      <c r="E29" s="49">
        <v>0.05880253</v>
      </c>
      <c r="F29" s="49">
        <v>0.04160668</v>
      </c>
      <c r="G29" s="49">
        <v>0.06871312</v>
      </c>
    </row>
    <row r="30" spans="1:7" ht="12.75">
      <c r="A30" t="s">
        <v>38</v>
      </c>
      <c r="B30" s="49">
        <v>0.1940534</v>
      </c>
      <c r="C30" s="49">
        <v>0.07082483</v>
      </c>
      <c r="D30" s="49">
        <v>0.1709991</v>
      </c>
      <c r="E30" s="49">
        <v>-0.04027062</v>
      </c>
      <c r="F30" s="49">
        <v>0.1195177</v>
      </c>
      <c r="G30" s="49">
        <v>0.09253897</v>
      </c>
    </row>
    <row r="31" spans="1:7" ht="12.75">
      <c r="A31" t="s">
        <v>39</v>
      </c>
      <c r="B31" s="49">
        <v>0.0001008236</v>
      </c>
      <c r="C31" s="49">
        <v>0.03339317</v>
      </c>
      <c r="D31" s="49">
        <v>0.02362341</v>
      </c>
      <c r="E31" s="49">
        <v>-0.035927</v>
      </c>
      <c r="F31" s="49">
        <v>0.05882771</v>
      </c>
      <c r="G31" s="49">
        <v>0.01292204</v>
      </c>
    </row>
    <row r="32" spans="1:7" ht="12.75">
      <c r="A32" t="s">
        <v>40</v>
      </c>
      <c r="B32" s="49">
        <v>-0.01524994</v>
      </c>
      <c r="C32" s="49">
        <v>0.0287049</v>
      </c>
      <c r="D32" s="49">
        <v>0.03473449</v>
      </c>
      <c r="E32" s="49">
        <v>0.09124167</v>
      </c>
      <c r="F32" s="49">
        <v>0.05023546</v>
      </c>
      <c r="G32" s="49">
        <v>0.04170513</v>
      </c>
    </row>
    <row r="33" spans="1:7" ht="12.75">
      <c r="A33" t="s">
        <v>41</v>
      </c>
      <c r="B33" s="49">
        <v>0.09447491</v>
      </c>
      <c r="C33" s="49">
        <v>0.06219187</v>
      </c>
      <c r="D33" s="49">
        <v>0.08374487</v>
      </c>
      <c r="E33" s="49">
        <v>0.07905954</v>
      </c>
      <c r="F33" s="49">
        <v>0.05810686</v>
      </c>
      <c r="G33" s="49">
        <v>0.07557069</v>
      </c>
    </row>
    <row r="34" spans="1:7" ht="12.75">
      <c r="A34" t="s">
        <v>42</v>
      </c>
      <c r="B34" s="49">
        <v>0.0155193</v>
      </c>
      <c r="C34" s="49">
        <v>0.00454823</v>
      </c>
      <c r="D34" s="49">
        <v>0.01503</v>
      </c>
      <c r="E34" s="49">
        <v>0.001512439</v>
      </c>
      <c r="F34" s="49">
        <v>-0.04171636</v>
      </c>
      <c r="G34" s="49">
        <v>0.001776768</v>
      </c>
    </row>
    <row r="35" spans="1:7" ht="12.75">
      <c r="A35" t="s">
        <v>43</v>
      </c>
      <c r="B35" s="49">
        <v>-0.002551659</v>
      </c>
      <c r="C35" s="49">
        <v>0.003333511</v>
      </c>
      <c r="D35" s="49">
        <v>-0.001791662</v>
      </c>
      <c r="E35" s="49">
        <v>-0.002823019</v>
      </c>
      <c r="F35" s="49">
        <v>0.006253648</v>
      </c>
      <c r="G35" s="49">
        <v>0.000154681</v>
      </c>
    </row>
    <row r="36" spans="1:6" ht="12.75">
      <c r="A36" t="s">
        <v>44</v>
      </c>
      <c r="B36" s="49">
        <v>22.62878</v>
      </c>
      <c r="C36" s="49">
        <v>22.63184</v>
      </c>
      <c r="D36" s="49">
        <v>22.65015</v>
      </c>
      <c r="E36" s="49">
        <v>22.6532</v>
      </c>
      <c r="F36" s="49">
        <v>22.66541</v>
      </c>
    </row>
    <row r="37" spans="1:6" ht="12.75">
      <c r="A37" t="s">
        <v>45</v>
      </c>
      <c r="B37" s="49">
        <v>-0.3122966</v>
      </c>
      <c r="C37" s="49">
        <v>-0.2507528</v>
      </c>
      <c r="D37" s="49">
        <v>-0.227356</v>
      </c>
      <c r="E37" s="49">
        <v>-0.2044678</v>
      </c>
      <c r="F37" s="49">
        <v>-0.1942953</v>
      </c>
    </row>
    <row r="38" spans="1:7" ht="12.75">
      <c r="A38" t="s">
        <v>55</v>
      </c>
      <c r="B38" s="49">
        <v>-0.0002014922</v>
      </c>
      <c r="C38" s="49">
        <v>0.0002058406</v>
      </c>
      <c r="D38" s="49">
        <v>-9.30865E-05</v>
      </c>
      <c r="E38" s="49">
        <v>0.0001264154</v>
      </c>
      <c r="F38" s="49">
        <v>-0.0002141519</v>
      </c>
      <c r="G38" s="49">
        <v>0.0001831035</v>
      </c>
    </row>
    <row r="39" spans="1:7" ht="12.75">
      <c r="A39" t="s">
        <v>56</v>
      </c>
      <c r="B39" s="49">
        <v>8.135548E-05</v>
      </c>
      <c r="C39" s="49">
        <v>-8.803005E-05</v>
      </c>
      <c r="D39" s="49">
        <v>-2.769615E-05</v>
      </c>
      <c r="E39" s="49">
        <v>3.642997E-05</v>
      </c>
      <c r="F39" s="49">
        <v>5.345303E-05</v>
      </c>
      <c r="G39" s="49">
        <v>0.0007412155</v>
      </c>
    </row>
    <row r="40" spans="2:7" ht="12.75">
      <c r="B40" t="s">
        <v>46</v>
      </c>
      <c r="C40">
        <v>-0.003752</v>
      </c>
      <c r="D40" t="s">
        <v>47</v>
      </c>
      <c r="E40">
        <v>3.116354</v>
      </c>
      <c r="F40" t="s">
        <v>48</v>
      </c>
      <c r="G40">
        <v>54.993017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-0.00020149225407419804</v>
      </c>
      <c r="C50">
        <f>-0.017/(C7*C7+C22*C22)*(C21*C22+C6*C7)</f>
        <v>0.00020584066311987495</v>
      </c>
      <c r="D50">
        <f>-0.017/(D7*D7+D22*D22)*(D21*D22+D6*D7)</f>
        <v>-9.308650172423706E-05</v>
      </c>
      <c r="E50">
        <f>-0.017/(E7*E7+E22*E22)*(E21*E22+E6*E7)</f>
        <v>0.00012641535407953878</v>
      </c>
      <c r="F50">
        <f>-0.017/(F7*F7+F22*F22)*(F21*F22+F6*F7)</f>
        <v>-0.00021415194308708766</v>
      </c>
      <c r="G50">
        <f>(B50*B$4+C50*C$4+D50*D$4+E50*E$4+F50*F$4)/SUM(B$4:F$4)</f>
        <v>-1.6678846091787772E-07</v>
      </c>
    </row>
    <row r="51" spans="1:7" ht="12.75">
      <c r="A51" t="s">
        <v>59</v>
      </c>
      <c r="B51">
        <f>-0.017/(B7*B7+B22*B22)*(B21*B7-B6*B22)</f>
        <v>8.135547560911117E-05</v>
      </c>
      <c r="C51">
        <f>-0.017/(C7*C7+C22*C22)*(C21*C7-C6*C22)</f>
        <v>-8.803003962710994E-05</v>
      </c>
      <c r="D51">
        <f>-0.017/(D7*D7+D22*D22)*(D21*D7-D6*D22)</f>
        <v>-2.769615623061793E-05</v>
      </c>
      <c r="E51">
        <f>-0.017/(E7*E7+E22*E22)*(E21*E7-E6*E22)</f>
        <v>3.642996562943405E-05</v>
      </c>
      <c r="F51">
        <f>-0.017/(F7*F7+F22*F22)*(F21*F7-F6*F22)</f>
        <v>5.3453033423123974E-05</v>
      </c>
      <c r="G51">
        <f>(B51*B$4+C51*C$4+D51*D$4+E51*E$4+F51*F$4)/SUM(B$4:F$4)</f>
        <v>-1.7415892738249098E-07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10000.007189069314</v>
      </c>
      <c r="C62">
        <f>C7+(2/0.017)*(C8*C50-C23*C51)</f>
        <v>10000.021139865488</v>
      </c>
      <c r="D62">
        <f>D7+(2/0.017)*(D8*D50-D23*D51)</f>
        <v>10000.018139591373</v>
      </c>
      <c r="E62">
        <f>E7+(2/0.017)*(E8*E50-E23*E51)</f>
        <v>10000.013771654932</v>
      </c>
      <c r="F62">
        <f>F7+(2/0.017)*(F8*F50-F23*F51)</f>
        <v>9999.98402223767</v>
      </c>
    </row>
    <row r="63" spans="1:6" ht="12.75">
      <c r="A63" t="s">
        <v>67</v>
      </c>
      <c r="B63">
        <f>B8+(3/0.017)*(B9*B50-B24*B51)</f>
        <v>0.021986949166366905</v>
      </c>
      <c r="C63">
        <f>C8+(3/0.017)*(C9*C50-C24*C51)</f>
        <v>0.5134696179870345</v>
      </c>
      <c r="D63">
        <f>D8+(3/0.017)*(D9*D50-D24*D51)</f>
        <v>-1.1397495206993165</v>
      </c>
      <c r="E63">
        <f>E8+(3/0.017)*(E9*E50-E24*E51)</f>
        <v>1.4271765728945667</v>
      </c>
      <c r="F63">
        <f>F8+(3/0.017)*(F9*F50-F24*F51)</f>
        <v>-0.7411190183308272</v>
      </c>
    </row>
    <row r="64" spans="1:6" ht="12.75">
      <c r="A64" t="s">
        <v>68</v>
      </c>
      <c r="B64">
        <f>B9+(4/0.017)*(B10*B50-B25*B51)</f>
        <v>-0.00030253577405244675</v>
      </c>
      <c r="C64">
        <f>C9+(4/0.017)*(C10*C50-C25*C51)</f>
        <v>0.06623593357597744</v>
      </c>
      <c r="D64">
        <f>D9+(4/0.017)*(D10*D50-D25*D51)</f>
        <v>0.13589346683349218</v>
      </c>
      <c r="E64">
        <f>E9+(4/0.017)*(E10*E50-E25*E51)</f>
        <v>0.09021976708117548</v>
      </c>
      <c r="F64">
        <f>F9+(4/0.017)*(F10*F50-F25*F51)</f>
        <v>-1.3323473286312937</v>
      </c>
    </row>
    <row r="65" spans="1:6" ht="12.75">
      <c r="A65" t="s">
        <v>69</v>
      </c>
      <c r="B65">
        <f>B10+(5/0.017)*(B11*B50-B26*B51)</f>
        <v>0.5381668795655817</v>
      </c>
      <c r="C65">
        <f>C10+(5/0.017)*(C11*C50-C26*C51)</f>
        <v>0.08966246230509042</v>
      </c>
      <c r="D65">
        <f>D10+(5/0.017)*(D11*D50-D26*D51)</f>
        <v>0.7788160843962182</v>
      </c>
      <c r="E65">
        <f>E10+(5/0.017)*(E11*E50-E26*E51)</f>
        <v>-0.44227749485842766</v>
      </c>
      <c r="F65">
        <f>F10+(5/0.017)*(F11*F50-F26*F51)</f>
        <v>-1.6329855641895574</v>
      </c>
    </row>
    <row r="66" spans="1:6" ht="12.75">
      <c r="A66" t="s">
        <v>70</v>
      </c>
      <c r="B66">
        <f>B11+(6/0.017)*(B12*B50-B27*B51)</f>
        <v>2.7802545096085476</v>
      </c>
      <c r="C66">
        <f>C11+(6/0.017)*(C12*C50-C27*C51)</f>
        <v>2.2608789080504708</v>
      </c>
      <c r="D66">
        <f>D11+(6/0.017)*(D12*D50-D27*D51)</f>
        <v>2.8365911992322346</v>
      </c>
      <c r="E66">
        <f>E11+(6/0.017)*(E12*E50-E27*E51)</f>
        <v>1.9076512010999427</v>
      </c>
      <c r="F66">
        <f>F11+(6/0.017)*(F12*F50-F27*F51)</f>
        <v>13.39537655748894</v>
      </c>
    </row>
    <row r="67" spans="1:6" ht="12.75">
      <c r="A67" t="s">
        <v>71</v>
      </c>
      <c r="B67">
        <f>B12+(7/0.017)*(B13*B50-B28*B51)</f>
        <v>0.07704911517750632</v>
      </c>
      <c r="C67">
        <f>C12+(7/0.017)*(C13*C50-C28*C51)</f>
        <v>-0.05413853096586127</v>
      </c>
      <c r="D67">
        <f>D12+(7/0.017)*(D13*D50-D28*D51)</f>
        <v>-0.4387728558052715</v>
      </c>
      <c r="E67">
        <f>E12+(7/0.017)*(E13*E50-E28*E51)</f>
        <v>0.15725318778142142</v>
      </c>
      <c r="F67">
        <f>F12+(7/0.017)*(F13*F50-F28*F51)</f>
        <v>-0.005389645706251197</v>
      </c>
    </row>
    <row r="68" spans="1:6" ht="12.75">
      <c r="A68" t="s">
        <v>72</v>
      </c>
      <c r="B68">
        <f>B13+(8/0.017)*(B14*B50-B29*B51)</f>
        <v>-0.12203052985288802</v>
      </c>
      <c r="C68">
        <f>C13+(8/0.017)*(C14*C50-C29*C51)</f>
        <v>0.09326540689370606</v>
      </c>
      <c r="D68">
        <f>D13+(8/0.017)*(D14*D50-D29*D51)</f>
        <v>-0.0032669412572994883</v>
      </c>
      <c r="E68">
        <f>E13+(8/0.017)*(E14*E50-E29*E51)</f>
        <v>0.14555796547692879</v>
      </c>
      <c r="F68">
        <f>F13+(8/0.017)*(F14*F50-F29*F51)</f>
        <v>0.1469340404016728</v>
      </c>
    </row>
    <row r="69" spans="1:6" ht="12.75">
      <c r="A69" t="s">
        <v>73</v>
      </c>
      <c r="B69">
        <f>B14+(9/0.017)*(B15*B50-B30*B51)</f>
        <v>0.01829553223077321</v>
      </c>
      <c r="C69">
        <f>C14+(9/0.017)*(C15*C50-C30*C51)</f>
        <v>-0.030762765103842793</v>
      </c>
      <c r="D69">
        <f>D14+(9/0.017)*(D15*D50-D30*D51)</f>
        <v>0.12813719083474395</v>
      </c>
      <c r="E69">
        <f>E14+(9/0.017)*(E15*E50-E30*E51)</f>
        <v>0.03993040249020862</v>
      </c>
      <c r="F69">
        <f>F14+(9/0.017)*(F15*F50-F30*F51)</f>
        <v>0.030714220057291526</v>
      </c>
    </row>
    <row r="70" spans="1:6" ht="12.75">
      <c r="A70" t="s">
        <v>74</v>
      </c>
      <c r="B70">
        <f>B15+(10/0.017)*(B16*B50-B31*B51)</f>
        <v>-0.34965961549835695</v>
      </c>
      <c r="C70">
        <f>C15+(10/0.017)*(C16*C50-C31*C51)</f>
        <v>-0.11672433939128812</v>
      </c>
      <c r="D70">
        <f>D15+(10/0.017)*(D16*D50-D31*D51)</f>
        <v>-0.07083645333199713</v>
      </c>
      <c r="E70">
        <f>E15+(10/0.017)*(E16*E50-E31*E51)</f>
        <v>-0.12241085142183501</v>
      </c>
      <c r="F70">
        <f>F15+(10/0.017)*(F16*F50-F31*F51)</f>
        <v>-0.3551831079515144</v>
      </c>
    </row>
    <row r="71" spans="1:6" ht="12.75">
      <c r="A71" t="s">
        <v>75</v>
      </c>
      <c r="B71">
        <f>B16+(11/0.017)*(B17*B50-B32*B51)</f>
        <v>0.05655722842541074</v>
      </c>
      <c r="C71">
        <f>C16+(11/0.017)*(C17*C50-C32*C51)</f>
        <v>0.015351242181808073</v>
      </c>
      <c r="D71">
        <f>D16+(11/0.017)*(D17*D50-D32*D51)</f>
        <v>-0.028343823456657122</v>
      </c>
      <c r="E71">
        <f>E16+(11/0.017)*(E17*E50-E32*E51)</f>
        <v>-0.001036848312280337</v>
      </c>
      <c r="F71">
        <f>F16+(11/0.017)*(F17*F50-F32*F51)</f>
        <v>-0.012046822893587958</v>
      </c>
    </row>
    <row r="72" spans="1:6" ht="12.75">
      <c r="A72" t="s">
        <v>76</v>
      </c>
      <c r="B72">
        <f>B17+(12/0.017)*(B18*B50-B33*B51)</f>
        <v>-0.01909506931105342</v>
      </c>
      <c r="C72">
        <f>C17+(12/0.017)*(C18*C50-C33*C51)</f>
        <v>-0.02647037403008396</v>
      </c>
      <c r="D72">
        <f>D17+(12/0.017)*(D18*D50-D33*D51)</f>
        <v>-0.01792549650668325</v>
      </c>
      <c r="E72">
        <f>E17+(12/0.017)*(E18*E50-E33*E51)</f>
        <v>-0.00955376533775138</v>
      </c>
      <c r="F72">
        <f>F17+(12/0.017)*(F18*F50-F33*F51)</f>
        <v>-0.00997186708108976</v>
      </c>
    </row>
    <row r="73" spans="1:6" ht="12.75">
      <c r="A73" t="s">
        <v>77</v>
      </c>
      <c r="B73">
        <f>B18+(13/0.017)*(B19*B50-B34*B51)</f>
        <v>0.021122610417219995</v>
      </c>
      <c r="C73">
        <f>C18+(13/0.017)*(C19*C50-C34*C51)</f>
        <v>0.02267437906608414</v>
      </c>
      <c r="D73">
        <f>D18+(13/0.017)*(D19*D50-D34*D51)</f>
        <v>0.03561660734764791</v>
      </c>
      <c r="E73">
        <f>E18+(13/0.017)*(E19*E50-E34*E51)</f>
        <v>0.012849392776422771</v>
      </c>
      <c r="F73">
        <f>F18+(13/0.017)*(F19*F50-F34*F51)</f>
        <v>-0.015376182717551107</v>
      </c>
    </row>
    <row r="74" spans="1:6" ht="12.75">
      <c r="A74" t="s">
        <v>78</v>
      </c>
      <c r="B74">
        <f>B19+(14/0.017)*(B20*B50-B35*B51)</f>
        <v>-0.20811765662291334</v>
      </c>
      <c r="C74">
        <f>C19+(14/0.017)*(C20*C50-C35*C51)</f>
        <v>-0.19082888873163958</v>
      </c>
      <c r="D74">
        <f>D19+(14/0.017)*(D20*D50-D35*D51)</f>
        <v>-0.20455857637595026</v>
      </c>
      <c r="E74">
        <f>E19+(14/0.017)*(E20*E50-E35*E51)</f>
        <v>-0.18625057888653793</v>
      </c>
      <c r="F74">
        <f>F19+(14/0.017)*(F20*F50-F35*F51)</f>
        <v>-0.14922999780650922</v>
      </c>
    </row>
    <row r="75" spans="1:6" ht="12.75">
      <c r="A75" t="s">
        <v>79</v>
      </c>
      <c r="B75" s="49">
        <f>B20</f>
        <v>0.0005304148</v>
      </c>
      <c r="C75" s="49">
        <f>C20</f>
        <v>-0.0002693123</v>
      </c>
      <c r="D75" s="49">
        <f>D20</f>
        <v>-0.0005138168</v>
      </c>
      <c r="E75" s="49">
        <f>E20</f>
        <v>1.563109E-05</v>
      </c>
      <c r="F75" s="49">
        <f>F20</f>
        <v>0.006672196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13.817487139530735</v>
      </c>
      <c r="C82">
        <f>C22+(2/0.017)*(C8*C51+C23*C50)</f>
        <v>36.042411043877536</v>
      </c>
      <c r="D82">
        <f>D22+(2/0.017)*(D8*D51+D23*D50)</f>
        <v>32.335153617157395</v>
      </c>
      <c r="E82">
        <f>E22+(2/0.017)*(E8*E51+E23*E50)</f>
        <v>-35.82466113153812</v>
      </c>
      <c r="F82">
        <f>F22+(2/0.017)*(F8*F51+F23*F50)</f>
        <v>-73.4058284512097</v>
      </c>
    </row>
    <row r="83" spans="1:6" ht="12.75">
      <c r="A83" t="s">
        <v>82</v>
      </c>
      <c r="B83">
        <f>B23+(3/0.017)*(B9*B51+B24*B50)</f>
        <v>-0.6219012451646493</v>
      </c>
      <c r="C83">
        <f>C23+(3/0.017)*(C9*C51+C24*C50)</f>
        <v>0.8518364259396741</v>
      </c>
      <c r="D83">
        <f>D23+(3/0.017)*(D9*D51+D24*D50)</f>
        <v>1.8115429733282684</v>
      </c>
      <c r="E83">
        <f>E23+(3/0.017)*(E9*E51+E24*E50)</f>
        <v>1.6557007542119244</v>
      </c>
      <c r="F83">
        <f>F23+(3/0.017)*(F9*F51+F24*F50)</f>
        <v>5.934544721550364</v>
      </c>
    </row>
    <row r="84" spans="1:6" ht="12.75">
      <c r="A84" t="s">
        <v>83</v>
      </c>
      <c r="B84">
        <f>B24+(4/0.017)*(B10*B51+B25*B50)</f>
        <v>-2.616516454018613</v>
      </c>
      <c r="C84">
        <f>C24+(4/0.017)*(C10*C51+C25*C50)</f>
        <v>0.1089922976347817</v>
      </c>
      <c r="D84">
        <f>D24+(4/0.017)*(D10*D51+D25*D50)</f>
        <v>-2.04261925078669</v>
      </c>
      <c r="E84">
        <f>E24+(4/0.017)*(E10*E51+E25*E50)</f>
        <v>-1.7075828003474602</v>
      </c>
      <c r="F84">
        <f>F24+(4/0.017)*(F10*F51+F25*F50)</f>
        <v>-2.928822119484699</v>
      </c>
    </row>
    <row r="85" spans="1:6" ht="12.75">
      <c r="A85" t="s">
        <v>84</v>
      </c>
      <c r="B85">
        <f>B25+(5/0.017)*(B11*B51+B26*B50)</f>
        <v>0.22642093821971204</v>
      </c>
      <c r="C85">
        <f>C25+(5/0.017)*(C11*C51+C26*C50)</f>
        <v>0.26438549678692097</v>
      </c>
      <c r="D85">
        <f>D25+(5/0.017)*(D11*D51+D26*D50)</f>
        <v>-0.47412600396396065</v>
      </c>
      <c r="E85">
        <f>E25+(5/0.017)*(E11*E51+E26*E50)</f>
        <v>0.0074021859511060675</v>
      </c>
      <c r="F85">
        <f>F25+(5/0.017)*(F11*F51+F26*F50)</f>
        <v>-1.5099510489263661</v>
      </c>
    </row>
    <row r="86" spans="1:6" ht="12.75">
      <c r="A86" t="s">
        <v>85</v>
      </c>
      <c r="B86">
        <f>B26+(6/0.017)*(B12*B51+B27*B50)</f>
        <v>0.4988879591858327</v>
      </c>
      <c r="C86">
        <f>C26+(6/0.017)*(C12*C51+C27*C50)</f>
        <v>0.7603644143874899</v>
      </c>
      <c r="D86">
        <f>D26+(6/0.017)*(D12*D51+D27*D50)</f>
        <v>0.6422126030604406</v>
      </c>
      <c r="E86">
        <f>E26+(6/0.017)*(E12*E51+E27*E50)</f>
        <v>-0.18728830190286744</v>
      </c>
      <c r="F86">
        <f>F26+(6/0.017)*(F12*F51+F27*F50)</f>
        <v>0.9489137534990205</v>
      </c>
    </row>
    <row r="87" spans="1:6" ht="12.75">
      <c r="A87" t="s">
        <v>86</v>
      </c>
      <c r="B87">
        <f>B27+(7/0.017)*(B13*B51+B28*B50)</f>
        <v>0.008889793754239879</v>
      </c>
      <c r="C87">
        <f>C27+(7/0.017)*(C13*C51+C28*C50)</f>
        <v>0.24706206475217057</v>
      </c>
      <c r="D87">
        <f>D27+(7/0.017)*(D13*D51+D28*D50)</f>
        <v>0.3322665314938296</v>
      </c>
      <c r="E87">
        <f>E27+(7/0.017)*(E13*E51+E28*E50)</f>
        <v>0.09643498791737708</v>
      </c>
      <c r="F87">
        <f>F27+(7/0.017)*(F13*F51+F28*F50)</f>
        <v>0.4449518595107313</v>
      </c>
    </row>
    <row r="88" spans="1:6" ht="12.75">
      <c r="A88" t="s">
        <v>87</v>
      </c>
      <c r="B88">
        <f>B28+(8/0.017)*(B14*B51+B29*B50)</f>
        <v>-0.5397162969589429</v>
      </c>
      <c r="C88">
        <f>C28+(8/0.017)*(C14*C51+C29*C50)</f>
        <v>0.19518050769710643</v>
      </c>
      <c r="D88">
        <f>D28+(8/0.017)*(D14*D51+D29*D50)</f>
        <v>0.03423512205625843</v>
      </c>
      <c r="E88">
        <f>E28+(8/0.017)*(E14*E51+E29*E50)</f>
        <v>0.42868576745030723</v>
      </c>
      <c r="F88">
        <f>F28+(8/0.017)*(F14*F51+F29*F50)</f>
        <v>-0.032756369584638616</v>
      </c>
    </row>
    <row r="89" spans="1:6" ht="12.75">
      <c r="A89" t="s">
        <v>88</v>
      </c>
      <c r="B89">
        <f>B29+(9/0.017)*(B15*B51+B30*B50)</f>
        <v>0.0673463198744156</v>
      </c>
      <c r="C89">
        <f>C29+(9/0.017)*(C15*C51+C30*C50)</f>
        <v>0.0646007181021951</v>
      </c>
      <c r="D89">
        <f>D29+(9/0.017)*(D15*D51+D30*D50)</f>
        <v>0.08318468955064728</v>
      </c>
      <c r="E89">
        <f>E29+(9/0.017)*(E15*E51+E30*E50)</f>
        <v>0.053728864562668684</v>
      </c>
      <c r="F89">
        <f>F29+(9/0.017)*(F15*F51+F30*F50)</f>
        <v>0.018013873984816586</v>
      </c>
    </row>
    <row r="90" spans="1:6" ht="12.75">
      <c r="A90" t="s">
        <v>89</v>
      </c>
      <c r="B90">
        <f>B30+(10/0.017)*(B16*B51+B31*B50)</f>
        <v>0.19661548689669742</v>
      </c>
      <c r="C90">
        <f>C30+(10/0.017)*(C16*C51+C31*C50)</f>
        <v>0.07389614306648327</v>
      </c>
      <c r="D90">
        <f>D30+(10/0.017)*(D16*D51+D31*D50)</f>
        <v>0.1701953330640187</v>
      </c>
      <c r="E90">
        <f>E30+(10/0.017)*(E16*E51+E31*E50)</f>
        <v>-0.04290033472188794</v>
      </c>
      <c r="F90">
        <f>F30+(10/0.017)*(F16*F51+F31*F50)</f>
        <v>0.11172183142767364</v>
      </c>
    </row>
    <row r="91" spans="1:6" ht="12.75">
      <c r="A91" t="s">
        <v>90</v>
      </c>
      <c r="B91">
        <f>B31+(11/0.017)*(B17*B51+B32*B50)</f>
        <v>0.0012946652564014272</v>
      </c>
      <c r="C91">
        <f>C31+(11/0.017)*(C17*C51+C32*C50)</f>
        <v>0.039378285693502935</v>
      </c>
      <c r="D91">
        <f>D31+(11/0.017)*(D17*D51+D32*D50)</f>
        <v>0.02185743213452016</v>
      </c>
      <c r="E91">
        <f>E31+(11/0.017)*(E17*E51+E32*E50)</f>
        <v>-0.028705886541205927</v>
      </c>
      <c r="F91">
        <f>F31+(11/0.017)*(F17*F51+F32*F50)</f>
        <v>0.051381729540189075</v>
      </c>
    </row>
    <row r="92" spans="1:6" ht="12.75">
      <c r="A92" t="s">
        <v>91</v>
      </c>
      <c r="B92">
        <f>B32+(12/0.017)*(B18*B51+B33*B50)</f>
        <v>-0.029260899808803826</v>
      </c>
      <c r="C92">
        <f>C32+(12/0.017)*(C18*C51+C33*C50)</f>
        <v>0.03448296156313375</v>
      </c>
      <c r="D92">
        <f>D32+(12/0.017)*(D18*D51+D33*D50)</f>
        <v>0.028826356509713665</v>
      </c>
      <c r="E92">
        <f>E32+(12/0.017)*(E18*E51+E33*E50)</f>
        <v>0.09909122383965834</v>
      </c>
      <c r="F92">
        <f>F32+(12/0.017)*(F18*F51+F33*F50)</f>
        <v>0.03989404068301028</v>
      </c>
    </row>
    <row r="93" spans="1:6" ht="12.75">
      <c r="A93" t="s">
        <v>92</v>
      </c>
      <c r="B93">
        <f>B33+(13/0.017)*(B19*B51+B34*B50)</f>
        <v>0.07913087420830422</v>
      </c>
      <c r="C93">
        <f>C33+(13/0.017)*(C19*C51+C34*C50)</f>
        <v>0.07576703603222491</v>
      </c>
      <c r="D93">
        <f>D33+(13/0.017)*(D19*D51+D34*D50)</f>
        <v>0.08700737697788054</v>
      </c>
      <c r="E93">
        <f>E33+(13/0.017)*(E19*E51+E34*E50)</f>
        <v>0.07401473602586908</v>
      </c>
      <c r="F93">
        <f>F33+(13/0.017)*(F19*F51+F34*F50)</f>
        <v>0.058897915490066746</v>
      </c>
    </row>
    <row r="94" spans="1:6" ht="12.75">
      <c r="A94" t="s">
        <v>93</v>
      </c>
      <c r="B94">
        <f>B34+(14/0.017)*(B20*B51+B35*B50)</f>
        <v>0.015978246082710562</v>
      </c>
      <c r="C94">
        <f>C34+(14/0.017)*(C20*C51+C35*C50)</f>
        <v>0.005132836801222266</v>
      </c>
      <c r="D94">
        <f>D34+(14/0.017)*(D20*D51+D35*D50)</f>
        <v>0.015179067304415619</v>
      </c>
      <c r="E94">
        <f>E34+(14/0.017)*(E20*E51+E35*E50)</f>
        <v>0.0012190125829755643</v>
      </c>
      <c r="F94">
        <f>F34+(14/0.017)*(F20*F51+F35*F50)</f>
        <v>-0.042525544974532155</v>
      </c>
    </row>
    <row r="95" spans="1:6" ht="12.75">
      <c r="A95" t="s">
        <v>94</v>
      </c>
      <c r="B95" s="49">
        <f>B35</f>
        <v>-0.002551659</v>
      </c>
      <c r="C95" s="49">
        <f>C35</f>
        <v>0.003333511</v>
      </c>
      <c r="D95" s="49">
        <f>D35</f>
        <v>-0.001791662</v>
      </c>
      <c r="E95" s="49">
        <f>E35</f>
        <v>-0.002823019</v>
      </c>
      <c r="F95" s="49">
        <f>F35</f>
        <v>0.006253648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0.02198693335980811</v>
      </c>
      <c r="C103">
        <f>C63*10000/C62</f>
        <v>0.5134685325214635</v>
      </c>
      <c r="D103">
        <f>D63*10000/D62</f>
        <v>-1.1397474532440093</v>
      </c>
      <c r="E103">
        <f>E63*10000/E62</f>
        <v>1.4271746074389446</v>
      </c>
      <c r="F103">
        <f>F63*10000/F62</f>
        <v>-0.7411202024750725</v>
      </c>
      <c r="G103">
        <f>AVERAGE(C103:E103)</f>
        <v>0.2669652289054663</v>
      </c>
      <c r="H103">
        <f>STDEV(C103:E103)</f>
        <v>1.301093818840673</v>
      </c>
      <c r="I103">
        <f>(B103*B4+C103*C4+D103*D4+E103*E4+F103*F4)/SUM(B4:F4)</f>
        <v>0.09718589266797137</v>
      </c>
      <c r="K103">
        <f>(LN(H103)+LN(H123))/2-LN(K114*K115^3)</f>
        <v>-4.07871579698893</v>
      </c>
    </row>
    <row r="104" spans="1:11" ht="12.75">
      <c r="A104" t="s">
        <v>68</v>
      </c>
      <c r="B104">
        <f>B64*10000/B62</f>
        <v>-0.00030253555655753816</v>
      </c>
      <c r="C104">
        <f>C64*10000/C62</f>
        <v>0.06623579355440082</v>
      </c>
      <c r="D104">
        <f>D64*10000/D62</f>
        <v>0.13589322032874346</v>
      </c>
      <c r="E104">
        <f>E64*10000/E62</f>
        <v>0.09021964283379655</v>
      </c>
      <c r="F104">
        <f>F64*10000/F62</f>
        <v>-1.332349457427591</v>
      </c>
      <c r="G104">
        <f>AVERAGE(C104:E104)</f>
        <v>0.09744955223898027</v>
      </c>
      <c r="H104">
        <f>STDEV(C104:E104)</f>
        <v>0.03538704521023336</v>
      </c>
      <c r="I104">
        <f>(B104*B4+C104*C4+D104*D4+E104*E4+F104*F4)/SUM(B4:F4)</f>
        <v>-0.10717554456756076</v>
      </c>
      <c r="K104">
        <f>(LN(H104)+LN(H124))/2-LN(K114*K115^4)</f>
        <v>-4.884725286197314</v>
      </c>
    </row>
    <row r="105" spans="1:11" ht="12.75">
      <c r="A105" t="s">
        <v>69</v>
      </c>
      <c r="B105">
        <f>B65*10000/B62</f>
        <v>0.5381664926739599</v>
      </c>
      <c r="C105">
        <f>C65*10000/C62</f>
        <v>0.08966227276025188</v>
      </c>
      <c r="D105">
        <f>D65*10000/D62</f>
        <v>0.7788146716582283</v>
      </c>
      <c r="E105">
        <f>E65*10000/E62</f>
        <v>-0.44227688576996216</v>
      </c>
      <c r="F105">
        <f>F65*10000/F62</f>
        <v>-1.6329881733392495</v>
      </c>
      <c r="G105">
        <f>AVERAGE(C105:E105)</f>
        <v>0.14206668621617266</v>
      </c>
      <c r="H105">
        <f>STDEV(C105:E105)</f>
        <v>0.6122301975710159</v>
      </c>
      <c r="I105">
        <f>(B105*B4+C105*C4+D105*D4+E105*E4+F105*F4)/SUM(B4:F4)</f>
        <v>-0.03699946825461167</v>
      </c>
      <c r="K105">
        <f>(LN(H105)+LN(H125))/2-LN(K114*K115^5)</f>
        <v>-3.4317945345183825</v>
      </c>
    </row>
    <row r="106" spans="1:11" ht="12.75">
      <c r="A106" t="s">
        <v>70</v>
      </c>
      <c r="B106">
        <f>B66*10000/B62</f>
        <v>2.7802525108657465</v>
      </c>
      <c r="C106">
        <f>C66*10000/C62</f>
        <v>2.2608741285929743</v>
      </c>
      <c r="D106">
        <f>D66*10000/D62</f>
        <v>2.8365860537810432</v>
      </c>
      <c r="E106">
        <f>E66*10000/E62</f>
        <v>1.9076485739521534</v>
      </c>
      <c r="F106">
        <f>F66*10000/F62</f>
        <v>13.395397960337434</v>
      </c>
      <c r="G106">
        <f>AVERAGE(C106:E106)</f>
        <v>2.335036252108724</v>
      </c>
      <c r="H106">
        <f>STDEV(C106:E106)</f>
        <v>0.46888828710150493</v>
      </c>
      <c r="I106">
        <f>(B106*B4+C106*C4+D106*D4+E106*E4+F106*F4)/SUM(B4:F4)</f>
        <v>3.8728835325424806</v>
      </c>
      <c r="K106">
        <f>(LN(H106)+LN(H126))/2-LN(K114*K115^6)</f>
        <v>-2.81373512253624</v>
      </c>
    </row>
    <row r="107" spans="1:11" ht="12.75">
      <c r="A107" t="s">
        <v>71</v>
      </c>
      <c r="B107">
        <f>B67*10000/B62</f>
        <v>0.07704905978640317</v>
      </c>
      <c r="C107">
        <f>C67*10000/C62</f>
        <v>-0.05413841651797698</v>
      </c>
      <c r="D107">
        <f>D67*10000/D62</f>
        <v>-0.43877205989068424</v>
      </c>
      <c r="E107">
        <f>E67*10000/E62</f>
        <v>0.15725297121805573</v>
      </c>
      <c r="F107">
        <f>F67*10000/F62</f>
        <v>-0.005389654317712769</v>
      </c>
      <c r="G107">
        <f>AVERAGE(C107:E107)</f>
        <v>-0.11188583506353515</v>
      </c>
      <c r="H107">
        <f>STDEV(C107:E107)</f>
        <v>0.3021796364557852</v>
      </c>
      <c r="I107">
        <f>(B107*B4+C107*C4+D107*D4+E107*E4+F107*F4)/SUM(B4:F4)</f>
        <v>-0.07032628562311162</v>
      </c>
      <c r="K107">
        <f>(LN(H107)+LN(H127))/2-LN(K114*K115^7)</f>
        <v>-3.1742269865433848</v>
      </c>
    </row>
    <row r="108" spans="1:9" ht="12.75">
      <c r="A108" t="s">
        <v>72</v>
      </c>
      <c r="B108">
        <f>B68*10000/B62</f>
        <v>-0.12203044212435733</v>
      </c>
      <c r="C108">
        <f>C68*10000/C62</f>
        <v>0.09326520973230722</v>
      </c>
      <c r="D108">
        <f>D68*10000/D62</f>
        <v>-0.0032669353312122936</v>
      </c>
      <c r="E108">
        <f>E68*10000/E62</f>
        <v>0.14555776501979753</v>
      </c>
      <c r="F108">
        <f>F68*10000/F62</f>
        <v>0.14693427516976548</v>
      </c>
      <c r="G108">
        <f>AVERAGE(C108:E108)</f>
        <v>0.07851867980696416</v>
      </c>
      <c r="H108">
        <f>STDEV(C108:E108)</f>
        <v>0.07550028455092898</v>
      </c>
      <c r="I108">
        <f>(B108*B4+C108*C4+D108*D4+E108*E4+F108*F4)/SUM(B4:F4)</f>
        <v>0.05857631995099205</v>
      </c>
    </row>
    <row r="109" spans="1:9" ht="12.75">
      <c r="A109" t="s">
        <v>73</v>
      </c>
      <c r="B109">
        <f>B69*10000/B62</f>
        <v>0.01829551907799773</v>
      </c>
      <c r="C109">
        <f>C69*10000/C62</f>
        <v>-0.030762700071908636</v>
      </c>
      <c r="D109">
        <f>D69*10000/D62</f>
        <v>0.12813695839953743</v>
      </c>
      <c r="E109">
        <f>E69*10000/E62</f>
        <v>0.03993034749951191</v>
      </c>
      <c r="F109">
        <f>F69*10000/F62</f>
        <v>0.03071426913182076</v>
      </c>
      <c r="G109">
        <f>AVERAGE(C109:E109)</f>
        <v>0.04576820194238024</v>
      </c>
      <c r="H109">
        <f>STDEV(C109:E109)</f>
        <v>0.079610525522431</v>
      </c>
      <c r="I109">
        <f>(B109*B4+C109*C4+D109*D4+E109*E4+F109*F4)/SUM(B4:F4)</f>
        <v>0.03978258053151748</v>
      </c>
    </row>
    <row r="110" spans="1:11" ht="12.75">
      <c r="A110" t="s">
        <v>74</v>
      </c>
      <c r="B110">
        <f>B70*10000/B62</f>
        <v>-0.34965936412581644</v>
      </c>
      <c r="C110">
        <f>C70*10000/C62</f>
        <v>-0.11672409263812636</v>
      </c>
      <c r="D110">
        <f>D70*10000/D62</f>
        <v>-0.07083632483779843</v>
      </c>
      <c r="E110">
        <f>E70*10000/E62</f>
        <v>-0.1224106828420666</v>
      </c>
      <c r="F110">
        <f>F70*10000/F62</f>
        <v>-0.3551836754555494</v>
      </c>
      <c r="G110">
        <f>AVERAGE(C110:E110)</f>
        <v>-0.10332370010599712</v>
      </c>
      <c r="H110">
        <f>STDEV(C110:E110)</f>
        <v>0.028278198155106456</v>
      </c>
      <c r="I110">
        <f>(B110*B4+C110*C4+D110*D4+E110*E4+F110*F4)/SUM(B4:F4)</f>
        <v>-0.172563402121248</v>
      </c>
      <c r="K110">
        <f>EXP(AVERAGE(K103:K107))</f>
        <v>0.025307878074970844</v>
      </c>
    </row>
    <row r="111" spans="1:9" ht="12.75">
      <c r="A111" t="s">
        <v>75</v>
      </c>
      <c r="B111">
        <f>B71*10000/B62</f>
        <v>0.056557187766056435</v>
      </c>
      <c r="C111">
        <f>C71*10000/C62</f>
        <v>0.015351209729557195</v>
      </c>
      <c r="D111">
        <f>D71*10000/D62</f>
        <v>-0.02834377204221284</v>
      </c>
      <c r="E111">
        <f>E71*10000/E62</f>
        <v>-0.001036846884370586</v>
      </c>
      <c r="F111">
        <f>F71*10000/F62</f>
        <v>-0.012046842141746015</v>
      </c>
      <c r="G111">
        <f>AVERAGE(C111:E111)</f>
        <v>-0.0046764697323420775</v>
      </c>
      <c r="H111">
        <f>STDEV(C111:E111)</f>
        <v>0.022073694726199238</v>
      </c>
      <c r="I111">
        <f>(B111*B4+C111*C4+D111*D4+E111*E4+F111*F4)/SUM(B4:F4)</f>
        <v>0.003213382037446934</v>
      </c>
    </row>
    <row r="112" spans="1:9" ht="12.75">
      <c r="A112" t="s">
        <v>76</v>
      </c>
      <c r="B112">
        <f>B72*10000/B62</f>
        <v>-0.019095055583485603</v>
      </c>
      <c r="C112">
        <f>C72*10000/C62</f>
        <v>-0.026470318072187613</v>
      </c>
      <c r="D112">
        <f>D72*10000/D62</f>
        <v>-0.017925463990624054</v>
      </c>
      <c r="E112">
        <f>E72*10000/E62</f>
        <v>-0.009553752180653545</v>
      </c>
      <c r="F112">
        <f>F72*10000/F62</f>
        <v>-0.009971883013927438</v>
      </c>
      <c r="G112">
        <f>AVERAGE(C112:E112)</f>
        <v>-0.01798317808115507</v>
      </c>
      <c r="H112">
        <f>STDEV(C112:E112)</f>
        <v>0.00845843062144733</v>
      </c>
      <c r="I112">
        <f>(B112*B4+C112*C4+D112*D4+E112*E4+F112*F4)/SUM(B4:F4)</f>
        <v>-0.01707708979377262</v>
      </c>
    </row>
    <row r="113" spans="1:9" ht="12.75">
      <c r="A113" t="s">
        <v>77</v>
      </c>
      <c r="B113">
        <f>B73*10000/B62</f>
        <v>0.02112259523203987</v>
      </c>
      <c r="C113">
        <f>C73*10000/C62</f>
        <v>0.02267433113285312</v>
      </c>
      <c r="D113">
        <f>D73*10000/D62</f>
        <v>0.03561654274069477</v>
      </c>
      <c r="E113">
        <f>E73*10000/E62</f>
        <v>0.0128493750807068</v>
      </c>
      <c r="F113">
        <f>F73*10000/F62</f>
        <v>-0.015376207285289663</v>
      </c>
      <c r="G113">
        <f>AVERAGE(C113:E113)</f>
        <v>0.023713416318084896</v>
      </c>
      <c r="H113">
        <f>STDEV(C113:E113)</f>
        <v>0.011419096038265318</v>
      </c>
      <c r="I113">
        <f>(B113*B4+C113*C4+D113*D4+E113*E4+F113*F4)/SUM(B4:F4)</f>
        <v>0.018130950113775975</v>
      </c>
    </row>
    <row r="114" spans="1:11" ht="12.75">
      <c r="A114" t="s">
        <v>78</v>
      </c>
      <c r="B114">
        <f>B74*10000/B62</f>
        <v>-0.20811750700579504</v>
      </c>
      <c r="C114">
        <f>C74*10000/C62</f>
        <v>-0.19082848532278848</v>
      </c>
      <c r="D114">
        <f>D74*10000/D62</f>
        <v>-0.20455820531572463</v>
      </c>
      <c r="E114">
        <f>E74*10000/E62</f>
        <v>-0.18625032238902084</v>
      </c>
      <c r="F114">
        <f>F74*10000/F62</f>
        <v>-0.14923023624303394</v>
      </c>
      <c r="G114">
        <f>AVERAGE(C114:E114)</f>
        <v>-0.1938790043425113</v>
      </c>
      <c r="H114">
        <f>STDEV(C114:E114)</f>
        <v>0.009527533470513798</v>
      </c>
      <c r="I114">
        <f>(B114*B4+C114*C4+D114*D4+E114*E4+F114*F4)/SUM(B4:F4)</f>
        <v>-0.18999427410737427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0.0005304144186813979</v>
      </c>
      <c r="C115">
        <f>C75*10000/C62</f>
        <v>-0.0002693117306786239</v>
      </c>
      <c r="D115">
        <f>D75*10000/D62</f>
        <v>-0.0005138158679590115</v>
      </c>
      <c r="E115">
        <f>E75*10000/E62</f>
        <v>1.5631068473431877E-05</v>
      </c>
      <c r="F115">
        <f>F75*10000/F62</f>
        <v>0.006672206660693224</v>
      </c>
      <c r="G115">
        <f>AVERAGE(C115:E115)</f>
        <v>-0.00025583217672140113</v>
      </c>
      <c r="H115">
        <f>STDEV(C115:E115)</f>
        <v>0.0002649807321402619</v>
      </c>
      <c r="I115">
        <f>(B115*B4+C115*C4+D115*D4+E115*E4+F115*F4)/SUM(B4:F4)</f>
        <v>0.000780960263268664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13.817477206050597</v>
      </c>
      <c r="C122">
        <f>C82*10000/C62</f>
        <v>36.04233485086647</v>
      </c>
      <c r="D122">
        <f>D82*10000/D62</f>
        <v>32.33509496261643</v>
      </c>
      <c r="E122">
        <f>E82*10000/E62</f>
        <v>-35.82461179511895</v>
      </c>
      <c r="F122">
        <f>F82*10000/F62</f>
        <v>-73.40594573748517</v>
      </c>
      <c r="G122">
        <f>AVERAGE(C122:E122)</f>
        <v>10.850939339454653</v>
      </c>
      <c r="H122">
        <f>STDEV(C122:E122)</f>
        <v>40.46469093153195</v>
      </c>
      <c r="I122">
        <f>(B122*B4+C122*C4+D122*D4+E122*E4+F122*F4)/SUM(B4:F4)</f>
        <v>0.05693335791516105</v>
      </c>
    </row>
    <row r="123" spans="1:9" ht="12.75">
      <c r="A123" t="s">
        <v>82</v>
      </c>
      <c r="B123">
        <f>B83*10000/B62</f>
        <v>-0.6219007980758549</v>
      </c>
      <c r="C123">
        <f>C83*10000/C62</f>
        <v>0.8518346251727347</v>
      </c>
      <c r="D123">
        <f>D83*10000/D62</f>
        <v>1.8115396872693</v>
      </c>
      <c r="E123">
        <f>E83*10000/E62</f>
        <v>1.655698474041119</v>
      </c>
      <c r="F123">
        <f>F83*10000/F62</f>
        <v>5.934554203640024</v>
      </c>
      <c r="G123">
        <f>AVERAGE(C123:E123)</f>
        <v>1.4396909288277178</v>
      </c>
      <c r="H123">
        <f>STDEV(C123:E123)</f>
        <v>0.5150270830211575</v>
      </c>
      <c r="I123">
        <f>(B123*B4+C123*C4+D123*D4+E123*E4+F123*F4)/SUM(B4:F4)</f>
        <v>1.7397611770774604</v>
      </c>
    </row>
    <row r="124" spans="1:9" ht="12.75">
      <c r="A124" t="s">
        <v>83</v>
      </c>
      <c r="B124">
        <f>B84*10000/B62</f>
        <v>-2.6165145729881503</v>
      </c>
      <c r="C124">
        <f>C84*10000/C62</f>
        <v>0.10899206722701765</v>
      </c>
      <c r="D124">
        <f>D84*10000/D62</f>
        <v>-2.042615545565557</v>
      </c>
      <c r="E124">
        <f>E84*10000/E62</f>
        <v>-1.7075804487265893</v>
      </c>
      <c r="F124">
        <f>F84*10000/F62</f>
        <v>-2.928826799094549</v>
      </c>
      <c r="G124">
        <f>AVERAGE(C124:E124)</f>
        <v>-1.2137346423550428</v>
      </c>
      <c r="H124">
        <f>STDEV(C124:E124)</f>
        <v>1.1576988339848202</v>
      </c>
      <c r="I124">
        <f>(B124*B4+C124*C4+D124*D4+E124*E4+F124*F4)/SUM(B4:F4)</f>
        <v>-1.6454384823273456</v>
      </c>
    </row>
    <row r="125" spans="1:9" ht="12.75">
      <c r="A125" t="s">
        <v>84</v>
      </c>
      <c r="B125">
        <f>B85*10000/B62</f>
        <v>0.22642077544424713</v>
      </c>
      <c r="C125">
        <f>C85*10000/C62</f>
        <v>0.2643849378807186</v>
      </c>
      <c r="D125">
        <f>D85*10000/D62</f>
        <v>-0.4741251439203236</v>
      </c>
      <c r="E125">
        <f>E85*10000/E62</f>
        <v>0.007402175757085039</v>
      </c>
      <c r="F125">
        <f>F85*10000/F62</f>
        <v>-1.50995346149412</v>
      </c>
      <c r="G125">
        <f>AVERAGE(C125:E125)</f>
        <v>-0.06744601009417332</v>
      </c>
      <c r="H125">
        <f>STDEV(C125:E125)</f>
        <v>0.3749012849062589</v>
      </c>
      <c r="I125">
        <f>(B125*B4+C125*C4+D125*D4+E125*E4+F125*F4)/SUM(B4:F4)</f>
        <v>-0.2170254680230084</v>
      </c>
    </row>
    <row r="126" spans="1:9" ht="12.75">
      <c r="A126" t="s">
        <v>85</v>
      </c>
      <c r="B126">
        <f>B86*10000/B62</f>
        <v>0.4988876005320786</v>
      </c>
      <c r="C126">
        <f>C86*10000/C62</f>
        <v>0.7603628069907437</v>
      </c>
      <c r="D126">
        <f>D86*10000/D62</f>
        <v>0.6422114381151344</v>
      </c>
      <c r="E126">
        <f>E86*10000/E62</f>
        <v>-0.18728804397623597</v>
      </c>
      <c r="F126">
        <f>F86*10000/F62</f>
        <v>0.9489152696532854</v>
      </c>
      <c r="G126">
        <f>AVERAGE(C126:E126)</f>
        <v>0.4050954003765474</v>
      </c>
      <c r="H126">
        <f>STDEV(C126:E126)</f>
        <v>0.5164092808511921</v>
      </c>
      <c r="I126">
        <f>(B126*B4+C126*C4+D126*D4+E126*E4+F126*F4)/SUM(B4:F4)</f>
        <v>0.4911260858972714</v>
      </c>
    </row>
    <row r="127" spans="1:9" ht="12.75">
      <c r="A127" t="s">
        <v>86</v>
      </c>
      <c r="B127">
        <f>B87*10000/B62</f>
        <v>0.008889787363310125</v>
      </c>
      <c r="C127">
        <f>C87*10000/C62</f>
        <v>0.2470615424673931</v>
      </c>
      <c r="D127">
        <f>D87*10000/D62</f>
        <v>0.33226592877701205</v>
      </c>
      <c r="E127">
        <f>E87*10000/E62</f>
        <v>0.09643485511062228</v>
      </c>
      <c r="F127">
        <f>F87*10000/F62</f>
        <v>0.4449525704453732</v>
      </c>
      <c r="G127">
        <f>AVERAGE(C127:E127)</f>
        <v>0.22525410878500915</v>
      </c>
      <c r="H127">
        <f>STDEV(C127:E127)</f>
        <v>0.1194183693973386</v>
      </c>
      <c r="I127">
        <f>(B127*B4+C127*C4+D127*D4+E127*E4+F127*F4)/SUM(B4:F4)</f>
        <v>0.22317270183124807</v>
      </c>
    </row>
    <row r="128" spans="1:9" ht="12.75">
      <c r="A128" t="s">
        <v>87</v>
      </c>
      <c r="B128">
        <f>B88*10000/B62</f>
        <v>-0.5397159089534349</v>
      </c>
      <c r="C128">
        <f>C88*10000/C62</f>
        <v>0.19518009508901082</v>
      </c>
      <c r="D128">
        <f>D88*10000/D62</f>
        <v>0.03423505995525861</v>
      </c>
      <c r="E128">
        <f>E88*10000/E62</f>
        <v>0.4286851770798739</v>
      </c>
      <c r="F128">
        <f>F88*10000/F62</f>
        <v>-0.032756421922071045</v>
      </c>
      <c r="G128">
        <f>AVERAGE(C128:E128)</f>
        <v>0.21936677737471444</v>
      </c>
      <c r="H128">
        <f>STDEV(C128:E128)</f>
        <v>0.19833423916434062</v>
      </c>
      <c r="I128">
        <f>(B128*B4+C128*C4+D128*D4+E128*E4+F128*F4)/SUM(B4:F4)</f>
        <v>0.07580420212107712</v>
      </c>
    </row>
    <row r="129" spans="1:9" ht="12.75">
      <c r="A129" t="s">
        <v>88</v>
      </c>
      <c r="B129">
        <f>B89*10000/B62</f>
        <v>0.06734627145871425</v>
      </c>
      <c r="C129">
        <f>C89*10000/C62</f>
        <v>0.06460058153743468</v>
      </c>
      <c r="D129">
        <f>D89*10000/D62</f>
        <v>0.0831845386572933</v>
      </c>
      <c r="E129">
        <f>E89*10000/E62</f>
        <v>0.05372879056923232</v>
      </c>
      <c r="F129">
        <f>F89*10000/F62</f>
        <v>0.018013902767002293</v>
      </c>
      <c r="G129">
        <f>AVERAGE(C129:E129)</f>
        <v>0.06717130358798677</v>
      </c>
      <c r="H129">
        <f>STDEV(C129:E129)</f>
        <v>0.01489519159838914</v>
      </c>
      <c r="I129">
        <f>(B129*B4+C129*C4+D129*D4+E129*E4+F129*F4)/SUM(B4:F4)</f>
        <v>0.06064842845425078</v>
      </c>
    </row>
    <row r="130" spans="1:9" ht="12.75">
      <c r="A130" t="s">
        <v>89</v>
      </c>
      <c r="B130">
        <f>B90*10000/B62</f>
        <v>0.19661534554856266</v>
      </c>
      <c r="C130">
        <f>C90*10000/C62</f>
        <v>0.07389598685136106</v>
      </c>
      <c r="D130">
        <f>D90*10000/D62</f>
        <v>0.17019502433719919</v>
      </c>
      <c r="E130">
        <f>E90*10000/E62</f>
        <v>-0.042900275641108675</v>
      </c>
      <c r="F130">
        <f>F90*10000/F62</f>
        <v>0.11172200993444582</v>
      </c>
      <c r="G130">
        <f>AVERAGE(C130:E130)</f>
        <v>0.0670635785158172</v>
      </c>
      <c r="H130">
        <f>STDEV(C130:E130)</f>
        <v>0.10671182254539073</v>
      </c>
      <c r="I130">
        <f>(B130*B4+C130*C4+D130*D4+E130*E4+F130*F4)/SUM(B4:F4)</f>
        <v>0.09178221652142671</v>
      </c>
    </row>
    <row r="131" spans="1:9" ht="12.75">
      <c r="A131" t="s">
        <v>90</v>
      </c>
      <c r="B131">
        <f>B91*10000/B62</f>
        <v>0.0012946643256582695</v>
      </c>
      <c r="C131">
        <f>C91*10000/C62</f>
        <v>0.039378202448512645</v>
      </c>
      <c r="D131">
        <f>D91*10000/D62</f>
        <v>0.02185739248610334</v>
      </c>
      <c r="E131">
        <f>E91*10000/E62</f>
        <v>-0.02870584700850397</v>
      </c>
      <c r="F131">
        <f>F91*10000/F62</f>
        <v>0.05138181163682652</v>
      </c>
      <c r="G131">
        <f>AVERAGE(C131:E131)</f>
        <v>0.010843249308704006</v>
      </c>
      <c r="H131">
        <f>STDEV(C131:E131)</f>
        <v>0.03535311810951844</v>
      </c>
      <c r="I131">
        <f>(B131*B4+C131*C4+D131*D4+E131*E4+F131*F4)/SUM(B4:F4)</f>
        <v>0.014859946363527641</v>
      </c>
    </row>
    <row r="132" spans="1:9" ht="12.75">
      <c r="A132" t="s">
        <v>91</v>
      </c>
      <c r="B132">
        <f>B92*10000/B62</f>
        <v>-0.02926087877295526</v>
      </c>
      <c r="C132">
        <f>C92*10000/C62</f>
        <v>0.03448288866677094</v>
      </c>
      <c r="D132">
        <f>D92*10000/D62</f>
        <v>0.028826304219975726</v>
      </c>
      <c r="E132">
        <f>E92*10000/E62</f>
        <v>0.09909108737483212</v>
      </c>
      <c r="F132">
        <f>F92*10000/F62</f>
        <v>0.039894104424862166</v>
      </c>
      <c r="G132">
        <f>AVERAGE(C132:E132)</f>
        <v>0.05413342675385959</v>
      </c>
      <c r="H132">
        <f>STDEV(C132:E132)</f>
        <v>0.03903706793912473</v>
      </c>
      <c r="I132">
        <f>(B132*B4+C132*C4+D132*D4+E132*E4+F132*F4)/SUM(B4:F4)</f>
        <v>0.040154283047958976</v>
      </c>
    </row>
    <row r="133" spans="1:9" ht="12.75">
      <c r="A133" t="s">
        <v>92</v>
      </c>
      <c r="B133">
        <f>B93*10000/B62</f>
        <v>0.07913081732061117</v>
      </c>
      <c r="C133">
        <f>C93*10000/C62</f>
        <v>0.0757668758620685</v>
      </c>
      <c r="D133">
        <f>D93*10000/D62</f>
        <v>0.08700721915034035</v>
      </c>
      <c r="E133">
        <f>E93*10000/E62</f>
        <v>0.074014634095469</v>
      </c>
      <c r="F133">
        <f>F93*10000/F62</f>
        <v>0.05889800959590665</v>
      </c>
      <c r="G133">
        <f>AVERAGE(C133:E133)</f>
        <v>0.07892957636929261</v>
      </c>
      <c r="H133">
        <f>STDEV(C133:E133)</f>
        <v>0.007050093791986958</v>
      </c>
      <c r="I133">
        <f>(B133*B4+C133*C4+D133*D4+E133*E4+F133*F4)/SUM(B4:F4)</f>
        <v>0.0762903408075113</v>
      </c>
    </row>
    <row r="134" spans="1:9" ht="12.75">
      <c r="A134" t="s">
        <v>93</v>
      </c>
      <c r="B134">
        <f>B94*10000/B62</f>
        <v>0.01597823459584696</v>
      </c>
      <c r="C134">
        <f>C94*10000/C62</f>
        <v>0.005132825950497248</v>
      </c>
      <c r="D134">
        <f>D94*10000/D62</f>
        <v>0.015179039770257733</v>
      </c>
      <c r="E134">
        <f>E94*10000/E62</f>
        <v>0.0012190109041958113</v>
      </c>
      <c r="F134">
        <f>F94*10000/F62</f>
        <v>-0.042525612920945775</v>
      </c>
      <c r="G134">
        <f>AVERAGE(C134:E134)</f>
        <v>0.0071769588749835975</v>
      </c>
      <c r="H134">
        <f>STDEV(C134:E134)</f>
        <v>0.007201004169214691</v>
      </c>
      <c r="I134">
        <f>(B134*B4+C134*C4+D134*D4+E134*E4+F134*F4)/SUM(B4:F4)</f>
        <v>0.001831258530786897</v>
      </c>
    </row>
    <row r="135" spans="1:9" ht="12.75">
      <c r="A135" t="s">
        <v>94</v>
      </c>
      <c r="B135">
        <f>B95*10000/B62</f>
        <v>-0.002551657165595977</v>
      </c>
      <c r="C135">
        <f>C95*10000/C62</f>
        <v>0.003333503953017483</v>
      </c>
      <c r="D135">
        <f>D95*10000/D62</f>
        <v>-0.0017916587500042397</v>
      </c>
      <c r="E135">
        <f>E95*10000/E62</f>
        <v>-0.0028230151122410007</v>
      </c>
      <c r="F135">
        <f>F95*10000/F62</f>
        <v>0.006253657991946109</v>
      </c>
      <c r="G135">
        <f>AVERAGE(C135:E135)</f>
        <v>-0.0004270566364092525</v>
      </c>
      <c r="H135">
        <f>STDEV(C135:E135)</f>
        <v>0.003297314960167398</v>
      </c>
      <c r="I135">
        <f>(B135*B4+C135*C4+D135*D4+E135*E4+F135*F4)/SUM(B4:F4)</f>
        <v>0.00015506058316881784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2005-10-10T09:27:03Z</cp:lastPrinted>
  <dcterms:created xsi:type="dcterms:W3CDTF">2005-10-10T09:27:03Z</dcterms:created>
  <dcterms:modified xsi:type="dcterms:W3CDTF">2005-10-10T10:07:54Z</dcterms:modified>
  <cp:category/>
  <cp:version/>
  <cp:contentType/>
  <cp:contentStatus/>
</cp:coreProperties>
</file>