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<sst xmlns="http://schemas.openxmlformats.org/spreadsheetml/2006/main" count="204" uniqueCount="98">
  <si>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11/10/2005       14:04:49</t>
  </si>
  <si>
    <t>LISSNER</t>
  </si>
  <si>
    <t>HCMQAP700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</si>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</sst>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8255241"/>
        <c:axId val="54535122"/>
      </c:lineChart>
      <c:catAx>
        <c:axId val="582552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35122"/>
        <c:crosses val="autoZero"/>
        <c:auto val="1"/>
        <c:lblOffset val="100"/>
        <c:noMultiLvlLbl val="0"/>
      </c:catAx>
      <c:valAx>
        <c:axId val="54535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552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-0.003751</v>
      </c>
      <c r="D4" s="12">
        <v>-0.00375</v>
      </c>
      <c r="E4" s="12">
        <v>-0.003752</v>
      </c>
      <c r="F4" s="24">
        <v>-0.002076</v>
      </c>
      <c r="G4" s="34">
        <v>-0.011691</v>
      </c>
    </row>
    <row r="5" spans="1:7" ht="12.75" thickBot="1">
      <c r="A5" s="44" t="s">
        <v>13</v>
      </c>
      <c r="B5" s="45">
        <v>-0.533378</v>
      </c>
      <c r="C5" s="46">
        <v>-0.265511</v>
      </c>
      <c r="D5" s="46">
        <v>0.666269</v>
      </c>
      <c r="E5" s="46">
        <v>-0.375351</v>
      </c>
      <c r="F5" s="47">
        <v>0.489802</v>
      </c>
      <c r="G5" s="48">
        <v>6.824983</v>
      </c>
    </row>
    <row r="6" spans="1:7" ht="12.75" thickTop="1">
      <c r="A6" s="6" t="s">
        <v>14</v>
      </c>
      <c r="B6" s="39">
        <v>90.8886</v>
      </c>
      <c r="C6" s="40">
        <v>-72.76598</v>
      </c>
      <c r="D6" s="40">
        <v>45.68212</v>
      </c>
      <c r="E6" s="40">
        <v>-50.15514</v>
      </c>
      <c r="F6" s="41">
        <v>40.68914</v>
      </c>
      <c r="G6" s="42">
        <v>0.004302366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-0.03947417</v>
      </c>
      <c r="C8" s="13">
        <v>-2.241857</v>
      </c>
      <c r="D8" s="13">
        <v>-2.225413</v>
      </c>
      <c r="E8" s="13">
        <v>-1.798306</v>
      </c>
      <c r="F8" s="25">
        <v>-0.8749789</v>
      </c>
      <c r="G8" s="35">
        <v>-1.629774</v>
      </c>
    </row>
    <row r="9" spans="1:7" ht="12">
      <c r="A9" s="20" t="s">
        <v>17</v>
      </c>
      <c r="B9" s="29">
        <v>-0.1050149</v>
      </c>
      <c r="C9" s="13">
        <v>0.8659594</v>
      </c>
      <c r="D9" s="13">
        <v>0.1052665</v>
      </c>
      <c r="E9" s="13">
        <v>0.03671278</v>
      </c>
      <c r="F9" s="25">
        <v>-1.91805</v>
      </c>
      <c r="G9" s="35">
        <v>-0.02814985</v>
      </c>
    </row>
    <row r="10" spans="1:7" ht="12">
      <c r="A10" s="20" t="s">
        <v>18</v>
      </c>
      <c r="B10" s="29">
        <v>-0.6232782</v>
      </c>
      <c r="C10" s="13">
        <v>0.3129181</v>
      </c>
      <c r="D10" s="13">
        <v>0.6885258</v>
      </c>
      <c r="E10" s="13">
        <v>-0.07166513</v>
      </c>
      <c r="F10" s="25">
        <v>-1.233823</v>
      </c>
      <c r="G10" s="35">
        <v>-0.03105148</v>
      </c>
    </row>
    <row r="11" spans="1:7" ht="12">
      <c r="A11" s="21" t="s">
        <v>19</v>
      </c>
      <c r="B11" s="31">
        <v>2.603682</v>
      </c>
      <c r="C11" s="15">
        <v>1.925461</v>
      </c>
      <c r="D11" s="15">
        <v>2.550102</v>
      </c>
      <c r="E11" s="15">
        <v>1.210799</v>
      </c>
      <c r="F11" s="27">
        <v>12.10619</v>
      </c>
      <c r="G11" s="37">
        <v>3.357941</v>
      </c>
    </row>
    <row r="12" spans="1:7" ht="12">
      <c r="A12" s="20" t="s">
        <v>20</v>
      </c>
      <c r="B12" s="29">
        <v>-0.02226442</v>
      </c>
      <c r="C12" s="13">
        <v>-0.1255384</v>
      </c>
      <c r="D12" s="13">
        <v>-0.31669</v>
      </c>
      <c r="E12" s="13">
        <v>-0.5216979</v>
      </c>
      <c r="F12" s="25">
        <v>-0.1868003</v>
      </c>
      <c r="G12" s="35">
        <v>-0.2600495</v>
      </c>
    </row>
    <row r="13" spans="1:7" ht="12">
      <c r="A13" s="20" t="s">
        <v>21</v>
      </c>
      <c r="B13" s="29">
        <v>-0.0461459</v>
      </c>
      <c r="C13" s="13">
        <v>-0.03966881</v>
      </c>
      <c r="D13" s="13">
        <v>0.02291284</v>
      </c>
      <c r="E13" s="13">
        <v>0.06777052</v>
      </c>
      <c r="F13" s="25">
        <v>-0.08217963</v>
      </c>
      <c r="G13" s="35">
        <v>-0.005361466</v>
      </c>
    </row>
    <row r="14" spans="1:7" ht="12">
      <c r="A14" s="20" t="s">
        <v>22</v>
      </c>
      <c r="B14" s="29">
        <v>-0.09456867</v>
      </c>
      <c r="C14" s="13">
        <v>-0.06043219</v>
      </c>
      <c r="D14" s="13">
        <v>0.003279823</v>
      </c>
      <c r="E14" s="13">
        <v>0.1428326</v>
      </c>
      <c r="F14" s="25">
        <v>0.03456674</v>
      </c>
      <c r="G14" s="35">
        <v>0.0115103</v>
      </c>
    </row>
    <row r="15" spans="1:7" ht="12">
      <c r="A15" s="21" t="s">
        <v>23</v>
      </c>
      <c r="B15" s="31">
        <v>-0.2696957</v>
      </c>
      <c r="C15" s="15">
        <v>-0.04049466</v>
      </c>
      <c r="D15" s="15">
        <v>-0.007632213</v>
      </c>
      <c r="E15" s="15">
        <v>-0.03387489</v>
      </c>
      <c r="F15" s="27">
        <v>-0.3633671</v>
      </c>
      <c r="G15" s="37">
        <v>-0.1072397</v>
      </c>
    </row>
    <row r="16" spans="1:7" ht="12">
      <c r="A16" s="20" t="s">
        <v>24</v>
      </c>
      <c r="B16" s="29">
        <v>0.01237482</v>
      </c>
      <c r="C16" s="13">
        <v>0.05813362</v>
      </c>
      <c r="D16" s="13">
        <v>-0.008090725</v>
      </c>
      <c r="E16" s="13">
        <v>-0.01512997</v>
      </c>
      <c r="F16" s="25">
        <v>-0.006780054</v>
      </c>
      <c r="G16" s="35">
        <v>0.009292829</v>
      </c>
    </row>
    <row r="17" spans="1:7" ht="12">
      <c r="A17" s="20" t="s">
        <v>25</v>
      </c>
      <c r="B17" s="29">
        <v>-0.02717178</v>
      </c>
      <c r="C17" s="13">
        <v>-0.02166665</v>
      </c>
      <c r="D17" s="13">
        <v>-0.02120203</v>
      </c>
      <c r="E17" s="13">
        <v>-0.03919159</v>
      </c>
      <c r="F17" s="25">
        <v>-0.02763896</v>
      </c>
      <c r="G17" s="35">
        <v>-0.02736717</v>
      </c>
    </row>
    <row r="18" spans="1:7" ht="12">
      <c r="A18" s="20" t="s">
        <v>26</v>
      </c>
      <c r="B18" s="29">
        <v>-7.039233E-05</v>
      </c>
      <c r="C18" s="13">
        <v>0.03424281</v>
      </c>
      <c r="D18" s="13">
        <v>0.01910833</v>
      </c>
      <c r="E18" s="13">
        <v>0.05571152</v>
      </c>
      <c r="F18" s="25">
        <v>-0.007128935</v>
      </c>
      <c r="G18" s="35">
        <v>0.02527833</v>
      </c>
    </row>
    <row r="19" spans="1:7" ht="12">
      <c r="A19" s="21" t="s">
        <v>27</v>
      </c>
      <c r="B19" s="31">
        <v>-0.20413</v>
      </c>
      <c r="C19" s="15">
        <v>-0.1990766</v>
      </c>
      <c r="D19" s="15">
        <v>-0.2097962</v>
      </c>
      <c r="E19" s="15">
        <v>-0.1763152</v>
      </c>
      <c r="F19" s="27">
        <v>-0.1270226</v>
      </c>
      <c r="G19" s="37">
        <v>-0.1873131</v>
      </c>
    </row>
    <row r="20" spans="1:7" ht="12.75" thickBot="1">
      <c r="A20" s="44" t="s">
        <v>28</v>
      </c>
      <c r="B20" s="45">
        <v>-0.0002626211</v>
      </c>
      <c r="C20" s="46">
        <v>0.002839757</v>
      </c>
      <c r="D20" s="46">
        <v>-0.002142062</v>
      </c>
      <c r="E20" s="46">
        <v>-0.003139894</v>
      </c>
      <c r="F20" s="47">
        <v>0.002108141</v>
      </c>
      <c r="G20" s="48">
        <v>-0.000345018</v>
      </c>
    </row>
    <row r="21" spans="1:7" ht="12.75" thickTop="1">
      <c r="A21" s="6" t="s">
        <v>29</v>
      </c>
      <c r="B21" s="39">
        <v>-10.9576</v>
      </c>
      <c r="C21" s="40">
        <v>76.45366</v>
      </c>
      <c r="D21" s="40">
        <v>-35.7712</v>
      </c>
      <c r="E21" s="40">
        <v>-22.40131</v>
      </c>
      <c r="F21" s="41">
        <v>-21.08805</v>
      </c>
      <c r="G21" s="43">
        <v>0.003441054</v>
      </c>
    </row>
    <row r="22" spans="1:7" ht="12">
      <c r="A22" s="20" t="s">
        <v>30</v>
      </c>
      <c r="B22" s="29">
        <v>-10.66757</v>
      </c>
      <c r="C22" s="13">
        <v>-5.310223</v>
      </c>
      <c r="D22" s="13">
        <v>13.32539</v>
      </c>
      <c r="E22" s="13">
        <v>-7.507027</v>
      </c>
      <c r="F22" s="25">
        <v>9.79605</v>
      </c>
      <c r="G22" s="36">
        <v>0</v>
      </c>
    </row>
    <row r="23" spans="1:7" ht="12">
      <c r="A23" s="20" t="s">
        <v>31</v>
      </c>
      <c r="B23" s="29">
        <v>-0.8792032</v>
      </c>
      <c r="C23" s="13">
        <v>-0.3065122</v>
      </c>
      <c r="D23" s="13">
        <v>-0.3930755</v>
      </c>
      <c r="E23" s="13">
        <v>0.05251684</v>
      </c>
      <c r="F23" s="25">
        <v>5.617819</v>
      </c>
      <c r="G23" s="35">
        <v>0.4650541</v>
      </c>
    </row>
    <row r="24" spans="1:7" ht="12">
      <c r="A24" s="20" t="s">
        <v>32</v>
      </c>
      <c r="B24" s="29">
        <v>-0.5649283</v>
      </c>
      <c r="C24" s="13">
        <v>0.6700018</v>
      </c>
      <c r="D24" s="13">
        <v>1.188065</v>
      </c>
      <c r="E24" s="13">
        <v>-4.980452</v>
      </c>
      <c r="F24" s="25">
        <v>1.819157</v>
      </c>
      <c r="G24" s="35">
        <v>-0.5913883</v>
      </c>
    </row>
    <row r="25" spans="1:7" ht="12">
      <c r="A25" s="20" t="s">
        <v>33</v>
      </c>
      <c r="B25" s="29">
        <v>0.139061</v>
      </c>
      <c r="C25" s="13">
        <v>0.6400749</v>
      </c>
      <c r="D25" s="13">
        <v>0.005545444</v>
      </c>
      <c r="E25" s="13">
        <v>0.1571606</v>
      </c>
      <c r="F25" s="25">
        <v>-1.818032</v>
      </c>
      <c r="G25" s="35">
        <v>-0.02880103</v>
      </c>
    </row>
    <row r="26" spans="1:7" ht="12">
      <c r="A26" s="21" t="s">
        <v>34</v>
      </c>
      <c r="B26" s="31">
        <v>0.4059256</v>
      </c>
      <c r="C26" s="15">
        <v>0.2933774</v>
      </c>
      <c r="D26" s="15">
        <v>0.9156993</v>
      </c>
      <c r="E26" s="15">
        <v>-0.06260496</v>
      </c>
      <c r="F26" s="27">
        <v>0.8043731</v>
      </c>
      <c r="G26" s="37">
        <v>0.4418748</v>
      </c>
    </row>
    <row r="27" spans="1:7" ht="12">
      <c r="A27" s="20" t="s">
        <v>35</v>
      </c>
      <c r="B27" s="29">
        <v>0.06836992</v>
      </c>
      <c r="C27" s="13">
        <v>-0.1166716</v>
      </c>
      <c r="D27" s="13">
        <v>-0.09922111</v>
      </c>
      <c r="E27" s="13">
        <v>0.1391429</v>
      </c>
      <c r="F27" s="25">
        <v>0.1542246</v>
      </c>
      <c r="G27" s="35">
        <v>0.01199488</v>
      </c>
    </row>
    <row r="28" spans="1:7" ht="12">
      <c r="A28" s="20" t="s">
        <v>36</v>
      </c>
      <c r="B28" s="29">
        <v>-0.1052503</v>
      </c>
      <c r="C28" s="13">
        <v>0.2779511</v>
      </c>
      <c r="D28" s="13">
        <v>0.10282</v>
      </c>
      <c r="E28" s="13">
        <v>-0.09645565</v>
      </c>
      <c r="F28" s="25">
        <v>0.03045473</v>
      </c>
      <c r="G28" s="35">
        <v>0.05718967</v>
      </c>
    </row>
    <row r="29" spans="1:7" ht="12">
      <c r="A29" s="20" t="s">
        <v>37</v>
      </c>
      <c r="B29" s="29">
        <v>0.1326145</v>
      </c>
      <c r="C29" s="13">
        <v>0.1309017</v>
      </c>
      <c r="D29" s="13">
        <v>0.03316644</v>
      </c>
      <c r="E29" s="13">
        <v>0.2372311</v>
      </c>
      <c r="F29" s="25">
        <v>0.1402997</v>
      </c>
      <c r="G29" s="35">
        <v>0.1344874</v>
      </c>
    </row>
    <row r="30" spans="1:7" ht="12">
      <c r="A30" s="21" t="s">
        <v>38</v>
      </c>
      <c r="B30" s="31">
        <v>0.1074039</v>
      </c>
      <c r="C30" s="15">
        <v>0.1352889</v>
      </c>
      <c r="D30" s="15">
        <v>0.06742043</v>
      </c>
      <c r="E30" s="15">
        <v>0.1129532</v>
      </c>
      <c r="F30" s="27">
        <v>0.2488924</v>
      </c>
      <c r="G30" s="37">
        <v>0.1246702</v>
      </c>
    </row>
    <row r="31" spans="1:7" ht="12">
      <c r="A31" s="20" t="s">
        <v>39</v>
      </c>
      <c r="B31" s="29">
        <v>0.001946408</v>
      </c>
      <c r="C31" s="13">
        <v>-0.03781505</v>
      </c>
      <c r="D31" s="13">
        <v>-0.03240543</v>
      </c>
      <c r="E31" s="13">
        <v>-0.02490844</v>
      </c>
      <c r="F31" s="25">
        <v>0.04370488</v>
      </c>
      <c r="G31" s="35">
        <v>-0.01678442</v>
      </c>
    </row>
    <row r="32" spans="1:7" ht="12">
      <c r="A32" s="20" t="s">
        <v>40</v>
      </c>
      <c r="B32" s="29">
        <v>-0.005499524</v>
      </c>
      <c r="C32" s="13">
        <v>0.03414603</v>
      </c>
      <c r="D32" s="13">
        <v>0.003583053</v>
      </c>
      <c r="E32" s="13">
        <v>0.02099349</v>
      </c>
      <c r="F32" s="25">
        <v>-0.03673587</v>
      </c>
      <c r="G32" s="35">
        <v>0.008438675</v>
      </c>
    </row>
    <row r="33" spans="1:7" ht="12">
      <c r="A33" s="20" t="s">
        <v>41</v>
      </c>
      <c r="B33" s="29">
        <v>0.08884719</v>
      </c>
      <c r="C33" s="13">
        <v>0.05474603</v>
      </c>
      <c r="D33" s="13">
        <v>0.09533897</v>
      </c>
      <c r="E33" s="13">
        <v>0.0914749</v>
      </c>
      <c r="F33" s="25">
        <v>0.06504191</v>
      </c>
      <c r="G33" s="35">
        <v>0.07966715</v>
      </c>
    </row>
    <row r="34" spans="1:7" ht="12">
      <c r="A34" s="21" t="s">
        <v>42</v>
      </c>
      <c r="B34" s="31">
        <v>0.007459415</v>
      </c>
      <c r="C34" s="15">
        <v>0.01255048</v>
      </c>
      <c r="D34" s="15">
        <v>0.007369582</v>
      </c>
      <c r="E34" s="15">
        <v>0.01735929</v>
      </c>
      <c r="F34" s="27">
        <v>-0.03209669</v>
      </c>
      <c r="G34" s="37">
        <v>0.005761304</v>
      </c>
    </row>
    <row r="35" spans="1:7" ht="12.75" thickBot="1">
      <c r="A35" s="22" t="s">
        <v>43</v>
      </c>
      <c r="B35" s="32">
        <v>-0.0004994532</v>
      </c>
      <c r="C35" s="16">
        <v>0.0008084431</v>
      </c>
      <c r="D35" s="16">
        <v>-0.001678907</v>
      </c>
      <c r="E35" s="16">
        <v>0.003833592</v>
      </c>
      <c r="F35" s="28">
        <v>0.001730521</v>
      </c>
      <c r="G35" s="38">
        <v>0.0008714468</v>
      </c>
    </row>
    <row r="36" spans="1:7" ht="12">
      <c r="A36" s="4" t="s">
        <v>44</v>
      </c>
      <c r="B36" s="3">
        <v>23.9624</v>
      </c>
      <c r="C36" s="3">
        <v>23.95935</v>
      </c>
      <c r="D36" s="3">
        <v>23.97156</v>
      </c>
      <c r="E36" s="3">
        <v>23.97461</v>
      </c>
      <c r="F36" s="3">
        <v>23.98377</v>
      </c>
      <c r="G36" s="3"/>
    </row>
    <row r="37" spans="1:6" ht="12">
      <c r="A37" s="4" t="s">
        <v>45</v>
      </c>
      <c r="B37" s="2">
        <v>-0.4226685</v>
      </c>
      <c r="C37" s="2">
        <v>-0.3992717</v>
      </c>
      <c r="D37" s="2">
        <v>-0.390625</v>
      </c>
      <c r="E37" s="2">
        <v>-0.3855387</v>
      </c>
      <c r="F37" s="2">
        <v>-0.3829956</v>
      </c>
    </row>
    <row r="38" spans="1:7" ht="12">
      <c r="A38" s="4" t="s">
        <v>53</v>
      </c>
      <c r="B38" s="2">
        <v>-0.0001545303</v>
      </c>
      <c r="C38" s="2">
        <v>0.0001237712</v>
      </c>
      <c r="D38" s="2">
        <v>-7.757844E-05</v>
      </c>
      <c r="E38" s="2">
        <v>8.52351E-05</v>
      </c>
      <c r="F38" s="2">
        <v>-6.913635E-05</v>
      </c>
      <c r="G38" s="2">
        <v>0.0002567316</v>
      </c>
    </row>
    <row r="39" spans="1:7" ht="12.75" thickBot="1">
      <c r="A39" s="4" t="s">
        <v>54</v>
      </c>
      <c r="B39" s="2">
        <v>1.846308E-05</v>
      </c>
      <c r="C39" s="2">
        <v>-0.0001299055</v>
      </c>
      <c r="D39" s="2">
        <v>6.091441E-05</v>
      </c>
      <c r="E39" s="2">
        <v>3.814622E-05</v>
      </c>
      <c r="F39" s="2">
        <v>3.591742E-05</v>
      </c>
      <c r="G39" s="2">
        <v>0.0007931014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3.116714</v>
      </c>
      <c r="F40" s="17" t="s">
        <v>48</v>
      </c>
      <c r="G40" s="8">
        <v>54.980315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12.508</v>
      </c>
      <c r="F43" s="1">
        <v>12.508</v>
      </c>
      <c r="G43" s="1">
        <v>12.508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0.003751</v>
      </c>
      <c r="D4">
        <v>0.00375</v>
      </c>
      <c r="E4">
        <v>0.003752</v>
      </c>
      <c r="F4">
        <v>0.002076</v>
      </c>
      <c r="G4">
        <v>0.011691</v>
      </c>
    </row>
    <row r="5" spans="1:7" ht="12.75">
      <c r="A5" t="s">
        <v>13</v>
      </c>
      <c r="B5">
        <v>-0.533378</v>
      </c>
      <c r="C5">
        <v>-0.265511</v>
      </c>
      <c r="D5">
        <v>0.666269</v>
      </c>
      <c r="E5">
        <v>-0.375351</v>
      </c>
      <c r="F5">
        <v>0.489802</v>
      </c>
      <c r="G5">
        <v>6.824983</v>
      </c>
    </row>
    <row r="6" spans="1:7" ht="12.75">
      <c r="A6" t="s">
        <v>14</v>
      </c>
      <c r="B6" s="49">
        <v>90.8886</v>
      </c>
      <c r="C6" s="49">
        <v>-72.76598</v>
      </c>
      <c r="D6" s="49">
        <v>45.68212</v>
      </c>
      <c r="E6" s="49">
        <v>-50.15514</v>
      </c>
      <c r="F6" s="49">
        <v>40.68914</v>
      </c>
      <c r="G6" s="49">
        <v>0.004302366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-0.03947417</v>
      </c>
      <c r="C8" s="49">
        <v>-2.241857</v>
      </c>
      <c r="D8" s="49">
        <v>-2.225413</v>
      </c>
      <c r="E8" s="49">
        <v>-1.798306</v>
      </c>
      <c r="F8" s="49">
        <v>-0.8749789</v>
      </c>
      <c r="G8" s="49">
        <v>-1.629774</v>
      </c>
    </row>
    <row r="9" spans="1:7" ht="12.75">
      <c r="A9" t="s">
        <v>17</v>
      </c>
      <c r="B9" s="49">
        <v>-0.1050149</v>
      </c>
      <c r="C9" s="49">
        <v>0.8659594</v>
      </c>
      <c r="D9" s="49">
        <v>0.1052665</v>
      </c>
      <c r="E9" s="49">
        <v>0.03671278</v>
      </c>
      <c r="F9" s="49">
        <v>-1.91805</v>
      </c>
      <c r="G9" s="49">
        <v>-0.02814985</v>
      </c>
    </row>
    <row r="10" spans="1:7" ht="12.75">
      <c r="A10" t="s">
        <v>18</v>
      </c>
      <c r="B10" s="49">
        <v>-0.6232782</v>
      </c>
      <c r="C10" s="49">
        <v>0.3129181</v>
      </c>
      <c r="D10" s="49">
        <v>0.6885258</v>
      </c>
      <c r="E10" s="49">
        <v>-0.07166513</v>
      </c>
      <c r="F10" s="49">
        <v>-1.233823</v>
      </c>
      <c r="G10" s="49">
        <v>-0.03105148</v>
      </c>
    </row>
    <row r="11" spans="1:7" ht="12.75">
      <c r="A11" t="s">
        <v>19</v>
      </c>
      <c r="B11" s="49">
        <v>2.603682</v>
      </c>
      <c r="C11" s="49">
        <v>1.925461</v>
      </c>
      <c r="D11" s="49">
        <v>2.550102</v>
      </c>
      <c r="E11" s="49">
        <v>1.210799</v>
      </c>
      <c r="F11" s="49">
        <v>12.10619</v>
      </c>
      <c r="G11" s="49">
        <v>3.357941</v>
      </c>
    </row>
    <row r="12" spans="1:7" ht="12.75">
      <c r="A12" t="s">
        <v>20</v>
      </c>
      <c r="B12" s="49">
        <v>-0.02226442</v>
      </c>
      <c r="C12" s="49">
        <v>-0.1255384</v>
      </c>
      <c r="D12" s="49">
        <v>-0.31669</v>
      </c>
      <c r="E12" s="49">
        <v>-0.5216979</v>
      </c>
      <c r="F12" s="49">
        <v>-0.1868003</v>
      </c>
      <c r="G12" s="49">
        <v>-0.2600495</v>
      </c>
    </row>
    <row r="13" spans="1:7" ht="12.75">
      <c r="A13" t="s">
        <v>21</v>
      </c>
      <c r="B13" s="49">
        <v>-0.0461459</v>
      </c>
      <c r="C13" s="49">
        <v>-0.03966881</v>
      </c>
      <c r="D13" s="49">
        <v>0.02291284</v>
      </c>
      <c r="E13" s="49">
        <v>0.06777052</v>
      </c>
      <c r="F13" s="49">
        <v>-0.08217963</v>
      </c>
      <c r="G13" s="49">
        <v>-0.005361466</v>
      </c>
    </row>
    <row r="14" spans="1:7" ht="12.75">
      <c r="A14" t="s">
        <v>22</v>
      </c>
      <c r="B14" s="49">
        <v>-0.09456867</v>
      </c>
      <c r="C14" s="49">
        <v>-0.06043219</v>
      </c>
      <c r="D14" s="49">
        <v>0.003279823</v>
      </c>
      <c r="E14" s="49">
        <v>0.1428326</v>
      </c>
      <c r="F14" s="49">
        <v>0.03456674</v>
      </c>
      <c r="G14" s="49">
        <v>0.0115103</v>
      </c>
    </row>
    <row r="15" spans="1:7" ht="12.75">
      <c r="A15" t="s">
        <v>23</v>
      </c>
      <c r="B15" s="49">
        <v>-0.2696957</v>
      </c>
      <c r="C15" s="49">
        <v>-0.04049466</v>
      </c>
      <c r="D15" s="49">
        <v>-0.007632213</v>
      </c>
      <c r="E15" s="49">
        <v>-0.03387489</v>
      </c>
      <c r="F15" s="49">
        <v>-0.3633671</v>
      </c>
      <c r="G15" s="49">
        <v>-0.1072397</v>
      </c>
    </row>
    <row r="16" spans="1:7" ht="12.75">
      <c r="A16" t="s">
        <v>24</v>
      </c>
      <c r="B16" s="49">
        <v>0.01237482</v>
      </c>
      <c r="C16" s="49">
        <v>0.05813362</v>
      </c>
      <c r="D16" s="49">
        <v>-0.008090725</v>
      </c>
      <c r="E16" s="49">
        <v>-0.01512997</v>
      </c>
      <c r="F16" s="49">
        <v>-0.006780054</v>
      </c>
      <c r="G16" s="49">
        <v>0.009292829</v>
      </c>
    </row>
    <row r="17" spans="1:7" ht="12.75">
      <c r="A17" t="s">
        <v>25</v>
      </c>
      <c r="B17" s="49">
        <v>-0.02717178</v>
      </c>
      <c r="C17" s="49">
        <v>-0.02166665</v>
      </c>
      <c r="D17" s="49">
        <v>-0.02120203</v>
      </c>
      <c r="E17" s="49">
        <v>-0.03919159</v>
      </c>
      <c r="F17" s="49">
        <v>-0.02763896</v>
      </c>
      <c r="G17" s="49">
        <v>-0.02736717</v>
      </c>
    </row>
    <row r="18" spans="1:7" ht="12.75">
      <c r="A18" t="s">
        <v>26</v>
      </c>
      <c r="B18" s="49">
        <v>-7.039233E-05</v>
      </c>
      <c r="C18" s="49">
        <v>0.03424281</v>
      </c>
      <c r="D18" s="49">
        <v>0.01910833</v>
      </c>
      <c r="E18" s="49">
        <v>0.05571152</v>
      </c>
      <c r="F18" s="49">
        <v>-0.007128935</v>
      </c>
      <c r="G18" s="49">
        <v>0.02527833</v>
      </c>
    </row>
    <row r="19" spans="1:7" ht="12.75">
      <c r="A19" t="s">
        <v>27</v>
      </c>
      <c r="B19" s="49">
        <v>-0.20413</v>
      </c>
      <c r="C19" s="49">
        <v>-0.1990766</v>
      </c>
      <c r="D19" s="49">
        <v>-0.2097962</v>
      </c>
      <c r="E19" s="49">
        <v>-0.1763152</v>
      </c>
      <c r="F19" s="49">
        <v>-0.1270226</v>
      </c>
      <c r="G19" s="49">
        <v>-0.1873131</v>
      </c>
    </row>
    <row r="20" spans="1:7" ht="12.75">
      <c r="A20" t="s">
        <v>28</v>
      </c>
      <c r="B20" s="49">
        <v>-0.0002626211</v>
      </c>
      <c r="C20" s="49">
        <v>0.002839757</v>
      </c>
      <c r="D20" s="49">
        <v>-0.002142062</v>
      </c>
      <c r="E20" s="49">
        <v>-0.003139894</v>
      </c>
      <c r="F20" s="49">
        <v>0.002108141</v>
      </c>
      <c r="G20" s="49">
        <v>-0.000345018</v>
      </c>
    </row>
    <row r="21" spans="1:7" ht="12.75">
      <c r="A21" t="s">
        <v>29</v>
      </c>
      <c r="B21" s="49">
        <v>-10.9576</v>
      </c>
      <c r="C21" s="49">
        <v>76.45366</v>
      </c>
      <c r="D21" s="49">
        <v>-35.7712</v>
      </c>
      <c r="E21" s="49">
        <v>-22.40131</v>
      </c>
      <c r="F21" s="49">
        <v>-21.08805</v>
      </c>
      <c r="G21" s="49">
        <v>0.003441054</v>
      </c>
    </row>
    <row r="22" spans="1:7" ht="12.75">
      <c r="A22" t="s">
        <v>30</v>
      </c>
      <c r="B22" s="49">
        <v>-10.66757</v>
      </c>
      <c r="C22" s="49">
        <v>-5.310223</v>
      </c>
      <c r="D22" s="49">
        <v>13.32539</v>
      </c>
      <c r="E22" s="49">
        <v>-7.507027</v>
      </c>
      <c r="F22" s="49">
        <v>9.79605</v>
      </c>
      <c r="G22" s="49">
        <v>0</v>
      </c>
    </row>
    <row r="23" spans="1:7" ht="12.75">
      <c r="A23" t="s">
        <v>31</v>
      </c>
      <c r="B23" s="49">
        <v>-0.8792032</v>
      </c>
      <c r="C23" s="49">
        <v>-0.3065122</v>
      </c>
      <c r="D23" s="49">
        <v>-0.3930755</v>
      </c>
      <c r="E23" s="49">
        <v>0.05251684</v>
      </c>
      <c r="F23" s="49">
        <v>5.617819</v>
      </c>
      <c r="G23" s="49">
        <v>0.4650541</v>
      </c>
    </row>
    <row r="24" spans="1:7" ht="12.75">
      <c r="A24" t="s">
        <v>32</v>
      </c>
      <c r="B24" s="49">
        <v>-0.5649283</v>
      </c>
      <c r="C24" s="49">
        <v>0.6700018</v>
      </c>
      <c r="D24" s="49">
        <v>1.188065</v>
      </c>
      <c r="E24" s="49">
        <v>-4.980452</v>
      </c>
      <c r="F24" s="49">
        <v>1.819157</v>
      </c>
      <c r="G24" s="49">
        <v>-0.5913883</v>
      </c>
    </row>
    <row r="25" spans="1:7" ht="12.75">
      <c r="A25" t="s">
        <v>33</v>
      </c>
      <c r="B25" s="49">
        <v>0.139061</v>
      </c>
      <c r="C25" s="49">
        <v>0.6400749</v>
      </c>
      <c r="D25" s="49">
        <v>0.005545444</v>
      </c>
      <c r="E25" s="49">
        <v>0.1571606</v>
      </c>
      <c r="F25" s="49">
        <v>-1.818032</v>
      </c>
      <c r="G25" s="49">
        <v>-0.02880103</v>
      </c>
    </row>
    <row r="26" spans="1:7" ht="12.75">
      <c r="A26" t="s">
        <v>34</v>
      </c>
      <c r="B26" s="49">
        <v>0.4059256</v>
      </c>
      <c r="C26" s="49">
        <v>0.2933774</v>
      </c>
      <c r="D26" s="49">
        <v>0.9156993</v>
      </c>
      <c r="E26" s="49">
        <v>-0.06260496</v>
      </c>
      <c r="F26" s="49">
        <v>0.8043731</v>
      </c>
      <c r="G26" s="49">
        <v>0.4418748</v>
      </c>
    </row>
    <row r="27" spans="1:7" ht="12.75">
      <c r="A27" t="s">
        <v>35</v>
      </c>
      <c r="B27" s="49">
        <v>0.06836992</v>
      </c>
      <c r="C27" s="49">
        <v>-0.1166716</v>
      </c>
      <c r="D27" s="49">
        <v>-0.09922111</v>
      </c>
      <c r="E27" s="49">
        <v>0.1391429</v>
      </c>
      <c r="F27" s="49">
        <v>0.1542246</v>
      </c>
      <c r="G27" s="49">
        <v>0.01199488</v>
      </c>
    </row>
    <row r="28" spans="1:7" ht="12.75">
      <c r="A28" t="s">
        <v>36</v>
      </c>
      <c r="B28" s="49">
        <v>-0.1052503</v>
      </c>
      <c r="C28" s="49">
        <v>0.2779511</v>
      </c>
      <c r="D28" s="49">
        <v>0.10282</v>
      </c>
      <c r="E28" s="49">
        <v>-0.09645565</v>
      </c>
      <c r="F28" s="49">
        <v>0.03045473</v>
      </c>
      <c r="G28" s="49">
        <v>0.05718967</v>
      </c>
    </row>
    <row r="29" spans="1:7" ht="12.75">
      <c r="A29" t="s">
        <v>37</v>
      </c>
      <c r="B29" s="49">
        <v>0.1326145</v>
      </c>
      <c r="C29" s="49">
        <v>0.1309017</v>
      </c>
      <c r="D29" s="49">
        <v>0.03316644</v>
      </c>
      <c r="E29" s="49">
        <v>0.2372311</v>
      </c>
      <c r="F29" s="49">
        <v>0.1402997</v>
      </c>
      <c r="G29" s="49">
        <v>0.1344874</v>
      </c>
    </row>
    <row r="30" spans="1:7" ht="12.75">
      <c r="A30" t="s">
        <v>38</v>
      </c>
      <c r="B30" s="49">
        <v>0.1074039</v>
      </c>
      <c r="C30" s="49">
        <v>0.1352889</v>
      </c>
      <c r="D30" s="49">
        <v>0.06742043</v>
      </c>
      <c r="E30" s="49">
        <v>0.1129532</v>
      </c>
      <c r="F30" s="49">
        <v>0.2488924</v>
      </c>
      <c r="G30" s="49">
        <v>0.1246702</v>
      </c>
    </row>
    <row r="31" spans="1:7" ht="12.75">
      <c r="A31" t="s">
        <v>39</v>
      </c>
      <c r="B31" s="49">
        <v>0.001946408</v>
      </c>
      <c r="C31" s="49">
        <v>-0.03781505</v>
      </c>
      <c r="D31" s="49">
        <v>-0.03240543</v>
      </c>
      <c r="E31" s="49">
        <v>-0.02490844</v>
      </c>
      <c r="F31" s="49">
        <v>0.04370488</v>
      </c>
      <c r="G31" s="49">
        <v>-0.01678442</v>
      </c>
    </row>
    <row r="32" spans="1:7" ht="12.75">
      <c r="A32" t="s">
        <v>40</v>
      </c>
      <c r="B32" s="49">
        <v>-0.005499524</v>
      </c>
      <c r="C32" s="49">
        <v>0.03414603</v>
      </c>
      <c r="D32" s="49">
        <v>0.003583053</v>
      </c>
      <c r="E32" s="49">
        <v>0.02099349</v>
      </c>
      <c r="F32" s="49">
        <v>-0.03673587</v>
      </c>
      <c r="G32" s="49">
        <v>0.008438675</v>
      </c>
    </row>
    <row r="33" spans="1:7" ht="12.75">
      <c r="A33" t="s">
        <v>41</v>
      </c>
      <c r="B33" s="49">
        <v>0.08884719</v>
      </c>
      <c r="C33" s="49">
        <v>0.05474603</v>
      </c>
      <c r="D33" s="49">
        <v>0.09533897</v>
      </c>
      <c r="E33" s="49">
        <v>0.0914749</v>
      </c>
      <c r="F33" s="49">
        <v>0.06504191</v>
      </c>
      <c r="G33" s="49">
        <v>0.07966715</v>
      </c>
    </row>
    <row r="34" spans="1:7" ht="12.75">
      <c r="A34" t="s">
        <v>42</v>
      </c>
      <c r="B34" s="49">
        <v>0.007459415</v>
      </c>
      <c r="C34" s="49">
        <v>0.01255048</v>
      </c>
      <c r="D34" s="49">
        <v>0.007369582</v>
      </c>
      <c r="E34" s="49">
        <v>0.01735929</v>
      </c>
      <c r="F34" s="49">
        <v>-0.03209669</v>
      </c>
      <c r="G34" s="49">
        <v>0.005761304</v>
      </c>
    </row>
    <row r="35" spans="1:7" ht="12.75">
      <c r="A35" t="s">
        <v>43</v>
      </c>
      <c r="B35" s="49">
        <v>-0.0004994532</v>
      </c>
      <c r="C35" s="49">
        <v>0.0008084431</v>
      </c>
      <c r="D35" s="49">
        <v>-0.001678907</v>
      </c>
      <c r="E35" s="49">
        <v>0.003833592</v>
      </c>
      <c r="F35" s="49">
        <v>0.001730521</v>
      </c>
      <c r="G35" s="49">
        <v>0.0008714468</v>
      </c>
    </row>
    <row r="36" spans="1:6" ht="12.75">
      <c r="A36" t="s">
        <v>44</v>
      </c>
      <c r="B36" s="49">
        <v>23.9624</v>
      </c>
      <c r="C36" s="49">
        <v>23.95935</v>
      </c>
      <c r="D36" s="49">
        <v>23.97156</v>
      </c>
      <c r="E36" s="49">
        <v>23.97461</v>
      </c>
      <c r="F36" s="49">
        <v>23.98377</v>
      </c>
    </row>
    <row r="37" spans="1:6" ht="12.75">
      <c r="A37" t="s">
        <v>45</v>
      </c>
      <c r="B37" s="49">
        <v>-0.4226685</v>
      </c>
      <c r="C37" s="49">
        <v>-0.3992717</v>
      </c>
      <c r="D37" s="49">
        <v>-0.390625</v>
      </c>
      <c r="E37" s="49">
        <v>-0.3855387</v>
      </c>
      <c r="F37" s="49">
        <v>-0.3829956</v>
      </c>
    </row>
    <row r="38" spans="1:7" ht="12.75">
      <c r="A38" t="s">
        <v>55</v>
      </c>
      <c r="B38" s="49">
        <v>-0.0001545303</v>
      </c>
      <c r="C38" s="49">
        <v>0.0001237712</v>
      </c>
      <c r="D38" s="49">
        <v>-7.757844E-05</v>
      </c>
      <c r="E38" s="49">
        <v>8.52351E-05</v>
      </c>
      <c r="F38" s="49">
        <v>-6.913635E-05</v>
      </c>
      <c r="G38" s="49">
        <v>0.0002567316</v>
      </c>
    </row>
    <row r="39" spans="1:7" ht="12.75">
      <c r="A39" t="s">
        <v>56</v>
      </c>
      <c r="B39" s="49">
        <v>1.846308E-05</v>
      </c>
      <c r="C39" s="49">
        <v>-0.0001299055</v>
      </c>
      <c r="D39" s="49">
        <v>6.091441E-05</v>
      </c>
      <c r="E39" s="49">
        <v>3.814622E-05</v>
      </c>
      <c r="F39" s="49">
        <v>3.591742E-05</v>
      </c>
      <c r="G39" s="49">
        <v>0.0007931014</v>
      </c>
    </row>
    <row r="40" spans="2:7" ht="12.75">
      <c r="B40" t="s">
        <v>46</v>
      </c>
      <c r="C40">
        <v>-0.003751</v>
      </c>
      <c r="D40" t="s">
        <v>47</v>
      </c>
      <c r="E40">
        <v>3.116714</v>
      </c>
      <c r="F40" t="s">
        <v>48</v>
      </c>
      <c r="G40">
        <v>54.980315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12.508</v>
      </c>
      <c r="F44">
        <v>12.508</v>
      </c>
      <c r="J44">
        <v>12.508</v>
      </c>
    </row>
    <row r="50" spans="1:7" ht="12.75">
      <c r="A50" t="s">
        <v>58</v>
      </c>
      <c r="B50">
        <f>-0.017/(B7*B7+B22*B22)*(B21*B22+B6*B7)</f>
        <v>-0.0001545303156131154</v>
      </c>
      <c r="C50">
        <f>-0.017/(C7*C7+C22*C22)*(C21*C22+C6*C7)</f>
        <v>0.0001237711487156721</v>
      </c>
      <c r="D50">
        <f>-0.017/(D7*D7+D22*D22)*(D21*D22+D6*D7)</f>
        <v>-7.757843316463432E-05</v>
      </c>
      <c r="E50">
        <f>-0.017/(E7*E7+E22*E22)*(E21*E22+E6*E7)</f>
        <v>8.523510153474034E-05</v>
      </c>
      <c r="F50">
        <f>-0.017/(F7*F7+F22*F22)*(F21*F22+F6*F7)</f>
        <v>-6.913635312428663E-05</v>
      </c>
      <c r="G50">
        <f>(B50*B$4+C50*C$4+D50*D$4+E50*E$4+F50*F$4)/SUM(B$4:F$4)</f>
        <v>2.4566877400303458E-08</v>
      </c>
    </row>
    <row r="51" spans="1:7" ht="12.75">
      <c r="A51" t="s">
        <v>59</v>
      </c>
      <c r="B51">
        <f>-0.017/(B7*B7+B22*B22)*(B21*B7-B6*B22)</f>
        <v>1.84630737041075E-05</v>
      </c>
      <c r="C51">
        <f>-0.017/(C7*C7+C22*C22)*(C21*C7-C6*C22)</f>
        <v>-0.00012990549675993536</v>
      </c>
      <c r="D51">
        <f>-0.017/(D7*D7+D22*D22)*(D21*D7-D6*D22)</f>
        <v>6.091441628775077E-05</v>
      </c>
      <c r="E51">
        <f>-0.017/(E7*E7+E22*E22)*(E21*E7-E6*E22)</f>
        <v>3.81462132208569E-05</v>
      </c>
      <c r="F51">
        <f>-0.017/(F7*F7+F22*F22)*(F21*F7-F6*F22)</f>
        <v>3.591741131720232E-05</v>
      </c>
      <c r="G51">
        <f>(B51*B$4+C51*C$4+D51*D$4+E51*E$4+F51*F$4)/SUM(B$4:F$4)</f>
        <v>3.6514670793372094E-08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10000.002627382286</v>
      </c>
      <c r="C62">
        <f>C7+(2/0.017)*(C8*C50-C23*C51)</f>
        <v>9999.962671195794</v>
      </c>
      <c r="D62">
        <f>D7+(2/0.017)*(D8*D50-D23*D51)</f>
        <v>10000.023128002156</v>
      </c>
      <c r="E62">
        <f>E7+(2/0.017)*(E8*E50-E23*E51)</f>
        <v>9999.981731516109</v>
      </c>
      <c r="F62">
        <f>F7+(2/0.017)*(F8*F50-F23*F51)</f>
        <v>9999.983378274645</v>
      </c>
    </row>
    <row r="63" spans="1:6" ht="12.75">
      <c r="A63" t="s">
        <v>67</v>
      </c>
      <c r="B63">
        <f>B8+(3/0.017)*(B9*B50-B24*B51)</f>
        <v>-0.03476976438561484</v>
      </c>
      <c r="C63">
        <f>C8+(3/0.017)*(C9*C50-C24*C51)</f>
        <v>-2.207583287116791</v>
      </c>
      <c r="D63">
        <f>D8+(3/0.017)*(D9*D50-D24*D51)</f>
        <v>-2.2396253581391115</v>
      </c>
      <c r="E63">
        <f>E8+(3/0.017)*(E9*E50-E24*E51)</f>
        <v>-1.7642269526836767</v>
      </c>
      <c r="F63">
        <f>F8+(3/0.017)*(F9*F50-F24*F51)</f>
        <v>-0.8631081520193288</v>
      </c>
    </row>
    <row r="64" spans="1:6" ht="12.75">
      <c r="A64" t="s">
        <v>68</v>
      </c>
      <c r="B64">
        <f>B9+(4/0.017)*(B10*B50-B25*B51)</f>
        <v>-0.08295657447802174</v>
      </c>
      <c r="C64">
        <f>C9+(4/0.017)*(C10*C50-C25*C51)</f>
        <v>0.894636924832704</v>
      </c>
      <c r="D64">
        <f>D9+(4/0.017)*(D10*D50-D25*D51)</f>
        <v>0.09261884111958993</v>
      </c>
      <c r="E64">
        <f>E9+(4/0.017)*(E10*E50-E25*E51)</f>
        <v>0.03386490555539572</v>
      </c>
      <c r="F64">
        <f>F9+(4/0.017)*(F10*F50-F25*F51)</f>
        <v>-1.882614464528776</v>
      </c>
    </row>
    <row r="65" spans="1:6" ht="12.75">
      <c r="A65" t="s">
        <v>69</v>
      </c>
      <c r="B65">
        <f>B10+(5/0.017)*(B11*B50-B26*B51)</f>
        <v>-0.7438200927904034</v>
      </c>
      <c r="C65">
        <f>C10+(5/0.017)*(C11*C50-C26*C51)</f>
        <v>0.3942204107830485</v>
      </c>
      <c r="D65">
        <f>D10+(5/0.017)*(D11*D50-D26*D51)</f>
        <v>0.6139339747280581</v>
      </c>
      <c r="E65">
        <f>E10+(5/0.017)*(E11*E50-E26*E51)</f>
        <v>-0.040609036512939616</v>
      </c>
      <c r="F65">
        <f>F10+(5/0.017)*(F11*F50-F26*F51)</f>
        <v>-1.4884903018573237</v>
      </c>
    </row>
    <row r="66" spans="1:6" ht="12.75">
      <c r="A66" t="s">
        <v>70</v>
      </c>
      <c r="B66">
        <f>B11+(6/0.017)*(B12*B50-B27*B51)</f>
        <v>2.6044507796390963</v>
      </c>
      <c r="C66">
        <f>C11+(6/0.017)*(C12*C50-C27*C51)</f>
        <v>1.9146277126593987</v>
      </c>
      <c r="D66">
        <f>D11+(6/0.017)*(D12*D50-D27*D51)</f>
        <v>2.5609063447051694</v>
      </c>
      <c r="E66">
        <f>E11+(6/0.017)*(E12*E50-E27*E51)</f>
        <v>1.1932314418087544</v>
      </c>
      <c r="F66">
        <f>F11+(6/0.017)*(F12*F50-F27*F51)</f>
        <v>12.108793062274502</v>
      </c>
    </row>
    <row r="67" spans="1:6" ht="12.75">
      <c r="A67" t="s">
        <v>71</v>
      </c>
      <c r="B67">
        <f>B12+(7/0.017)*(B13*B50-B28*B51)</f>
        <v>-0.018527991072781483</v>
      </c>
      <c r="C67">
        <f>C12+(7/0.017)*(C13*C50-C28*C51)</f>
        <v>-0.11269236171940546</v>
      </c>
      <c r="D67">
        <f>D12+(7/0.017)*(D13*D50-D28*D51)</f>
        <v>-0.3200009022096947</v>
      </c>
      <c r="E67">
        <f>E12+(7/0.017)*(E13*E50-E28*E51)</f>
        <v>-0.5178043167875512</v>
      </c>
      <c r="F67">
        <f>F12+(7/0.017)*(F13*F50-F28*F51)</f>
        <v>-0.1849112285889781</v>
      </c>
    </row>
    <row r="68" spans="1:6" ht="12.75">
      <c r="A68" t="s">
        <v>72</v>
      </c>
      <c r="B68">
        <f>B13+(8/0.017)*(B14*B50-B29*B51)</f>
        <v>-0.04042107405436273</v>
      </c>
      <c r="C68">
        <f>C13+(8/0.017)*(C14*C50-C29*C51)</f>
        <v>-0.03518641527552175</v>
      </c>
      <c r="D68">
        <f>D13+(8/0.017)*(D14*D50-D29*D51)</f>
        <v>0.021842365711839982</v>
      </c>
      <c r="E68">
        <f>E13+(8/0.017)*(E14*E50-E29*E51)</f>
        <v>0.06924105319541296</v>
      </c>
      <c r="F68">
        <f>F13+(8/0.017)*(F14*F50-F29*F51)</f>
        <v>-0.08567563958850612</v>
      </c>
    </row>
    <row r="69" spans="1:6" ht="12.75">
      <c r="A69" t="s">
        <v>73</v>
      </c>
      <c r="B69">
        <f>B14+(9/0.017)*(B15*B50-B30*B51)</f>
        <v>-0.0735546464901045</v>
      </c>
      <c r="C69">
        <f>C14+(9/0.017)*(C15*C50-C30*C51)</f>
        <v>-0.05378134820117695</v>
      </c>
      <c r="D69">
        <f>D14+(9/0.017)*(D15*D50-D30*D51)</f>
        <v>0.0014190565812468431</v>
      </c>
      <c r="E69">
        <f>E14+(9/0.017)*(E15*E50-E30*E51)</f>
        <v>0.13902291771422023</v>
      </c>
      <c r="F69">
        <f>F14+(9/0.017)*(F15*F50-F30*F51)</f>
        <v>0.043133842877258875</v>
      </c>
    </row>
    <row r="70" spans="1:6" ht="12.75">
      <c r="A70" t="s">
        <v>74</v>
      </c>
      <c r="B70">
        <f>B15+(10/0.017)*(B16*B50-B31*B51)</f>
        <v>-0.2708417126556575</v>
      </c>
      <c r="C70">
        <f>C15+(10/0.017)*(C16*C50-C31*C51)</f>
        <v>-0.03915178819344202</v>
      </c>
      <c r="D70">
        <f>D15+(10/0.017)*(D16*D50-D31*D51)</f>
        <v>-0.006101846163723821</v>
      </c>
      <c r="E70">
        <f>E15+(10/0.017)*(E16*E50-E31*E51)</f>
        <v>-0.03407456168584038</v>
      </c>
      <c r="F70">
        <f>F15+(10/0.017)*(F16*F50-F31*F51)</f>
        <v>-0.3640147576141078</v>
      </c>
    </row>
    <row r="71" spans="1:6" ht="12.75">
      <c r="A71" t="s">
        <v>75</v>
      </c>
      <c r="B71">
        <f>B16+(11/0.017)*(B17*B50-B32*B51)</f>
        <v>0.015157432965724475</v>
      </c>
      <c r="C71">
        <f>C16+(11/0.017)*(C17*C50-C32*C51)</f>
        <v>0.05926859406660598</v>
      </c>
      <c r="D71">
        <f>D16+(11/0.017)*(D17*D50-D32*D51)</f>
        <v>-0.007167656321285207</v>
      </c>
      <c r="E71">
        <f>E16+(11/0.017)*(E17*E50-E32*E51)</f>
        <v>-0.017809648487425073</v>
      </c>
      <c r="F71">
        <f>F16+(11/0.017)*(F17*F50-F32*F51)</f>
        <v>-0.004689850660837273</v>
      </c>
    </row>
    <row r="72" spans="1:6" ht="12.75">
      <c r="A72" t="s">
        <v>76</v>
      </c>
      <c r="B72">
        <f>B17+(12/0.017)*(B18*B50-B33*B51)</f>
        <v>-0.02832202550710673</v>
      </c>
      <c r="C72">
        <f>C17+(12/0.017)*(C18*C50-C33*C51)</f>
        <v>-0.013654827304656357</v>
      </c>
      <c r="D72">
        <f>D17+(12/0.017)*(D18*D50-D33*D51)</f>
        <v>-0.0263478502415187</v>
      </c>
      <c r="E72">
        <f>E17+(12/0.017)*(E18*E50-E33*E51)</f>
        <v>-0.038302773982989535</v>
      </c>
      <c r="F72">
        <f>F17+(12/0.017)*(F18*F50-F33*F51)</f>
        <v>-0.02894009068242332</v>
      </c>
    </row>
    <row r="73" spans="1:6" ht="12.75">
      <c r="A73" t="s">
        <v>77</v>
      </c>
      <c r="B73">
        <f>B18+(13/0.017)*(B19*B50-B34*B51)</f>
        <v>0.023946380891365845</v>
      </c>
      <c r="C73">
        <f>C18+(13/0.017)*(C19*C50-C34*C51)</f>
        <v>0.016647261727608734</v>
      </c>
      <c r="D73">
        <f>D18+(13/0.017)*(D19*D50-D34*D51)</f>
        <v>0.031211136295472588</v>
      </c>
      <c r="E73">
        <f>E18+(13/0.017)*(E19*E50-E34*E51)</f>
        <v>0.043712951942725314</v>
      </c>
      <c r="F73">
        <f>F18+(13/0.017)*(F19*F50-F34*F51)</f>
        <v>0.00046819567560027475</v>
      </c>
    </row>
    <row r="74" spans="1:6" ht="12.75">
      <c r="A74" t="s">
        <v>78</v>
      </c>
      <c r="B74">
        <f>B19+(14/0.017)*(B20*B50-B35*B51)</f>
        <v>-0.20408898464247163</v>
      </c>
      <c r="C74">
        <f>C19+(14/0.017)*(C20*C50-C35*C51)</f>
        <v>-0.19870065784478858</v>
      </c>
      <c r="D74">
        <f>D19+(14/0.017)*(D20*D50-D35*D51)</f>
        <v>-0.2095751256264405</v>
      </c>
      <c r="E74">
        <f>E19+(14/0.017)*(E20*E50-E35*E51)</f>
        <v>-0.17665603098966173</v>
      </c>
      <c r="F74">
        <f>F19+(14/0.017)*(F20*F50-F35*F51)</f>
        <v>-0.1271938158948392</v>
      </c>
    </row>
    <row r="75" spans="1:6" ht="12.75">
      <c r="A75" t="s">
        <v>79</v>
      </c>
      <c r="B75" s="49">
        <f>B20</f>
        <v>-0.0002626211</v>
      </c>
      <c r="C75" s="49">
        <f>C20</f>
        <v>0.002839757</v>
      </c>
      <c r="D75" s="49">
        <f>D20</f>
        <v>-0.002142062</v>
      </c>
      <c r="E75" s="49">
        <f>E20</f>
        <v>-0.003139894</v>
      </c>
      <c r="F75" s="49">
        <f>F20</f>
        <v>0.002108141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-10.651671796061889</v>
      </c>
      <c r="C82">
        <f>C22+(2/0.017)*(C8*C51+C23*C50)</f>
        <v>-5.280423919981133</v>
      </c>
      <c r="D82">
        <f>D22+(2/0.017)*(D8*D51+D23*D50)</f>
        <v>13.313029346766028</v>
      </c>
      <c r="E82">
        <f>E22+(2/0.017)*(E8*E51+E23*E50)</f>
        <v>-7.514570798343843</v>
      </c>
      <c r="F82">
        <f>F22+(2/0.017)*(F8*F51+F23*F50)</f>
        <v>9.746659118209704</v>
      </c>
    </row>
    <row r="83" spans="1:6" ht="12.75">
      <c r="A83" t="s">
        <v>82</v>
      </c>
      <c r="B83">
        <f>B23+(3/0.017)*(B9*B51+B24*B50)</f>
        <v>-0.864139732236638</v>
      </c>
      <c r="C83">
        <f>C23+(3/0.017)*(C9*C51+C24*C50)</f>
        <v>-0.3117297282829472</v>
      </c>
      <c r="D83">
        <f>D23+(3/0.017)*(D9*D51+D24*D50)</f>
        <v>-0.4082089071403977</v>
      </c>
      <c r="E83">
        <f>E23+(3/0.017)*(E9*E51+E24*E50)</f>
        <v>-0.02214943265442767</v>
      </c>
      <c r="F83">
        <f>F23+(3/0.017)*(F9*F51+F24*F50)</f>
        <v>5.58346701090868</v>
      </c>
    </row>
    <row r="84" spans="1:6" ht="12.75">
      <c r="A84" t="s">
        <v>83</v>
      </c>
      <c r="B84">
        <f>B24+(4/0.017)*(B10*B51+B25*B50)</f>
        <v>-0.5726922462504092</v>
      </c>
      <c r="C84">
        <f>C24+(4/0.017)*(C10*C51+C25*C50)</f>
        <v>0.6790778057438573</v>
      </c>
      <c r="D84">
        <f>D24+(4/0.017)*(D10*D51+D25*D50)</f>
        <v>1.1978322800821963</v>
      </c>
      <c r="E84">
        <f>E24+(4/0.017)*(E10*E51+E25*E50)</f>
        <v>-4.977943330266169</v>
      </c>
      <c r="F84">
        <f>F24+(4/0.017)*(F10*F51+F25*F50)</f>
        <v>1.8383043821552065</v>
      </c>
    </row>
    <row r="85" spans="1:6" ht="12.75">
      <c r="A85" t="s">
        <v>84</v>
      </c>
      <c r="B85">
        <f>B25+(5/0.017)*(B11*B51+B26*B50)</f>
        <v>0.1347504592895926</v>
      </c>
      <c r="C85">
        <f>C25+(5/0.017)*(C11*C51+C26*C50)</f>
        <v>0.5771877500318633</v>
      </c>
      <c r="D85">
        <f>D25+(5/0.017)*(D11*D51+D26*D50)</f>
        <v>0.030339402194198048</v>
      </c>
      <c r="E85">
        <f>E25+(5/0.017)*(E11*E51+E26*E50)</f>
        <v>0.16917567549983</v>
      </c>
      <c r="F85">
        <f>F25+(5/0.017)*(F11*F51+F26*F50)</f>
        <v>-1.7064991814620811</v>
      </c>
    </row>
    <row r="86" spans="1:6" ht="12.75">
      <c r="A86" t="s">
        <v>85</v>
      </c>
      <c r="B86">
        <f>B26+(6/0.017)*(B12*B51+B27*B50)</f>
        <v>0.40205161354935903</v>
      </c>
      <c r="C86">
        <f>C26+(6/0.017)*(C12*C51+C27*C50)</f>
        <v>0.29403653538586544</v>
      </c>
      <c r="D86">
        <f>D26+(6/0.017)*(D12*D51+D27*D50)</f>
        <v>0.9116074523846428</v>
      </c>
      <c r="E86">
        <f>E26+(6/0.017)*(E12*E51+E27*E50)</f>
        <v>-0.06544293886621237</v>
      </c>
      <c r="F86">
        <f>F26+(6/0.017)*(F12*F51+F27*F50)</f>
        <v>0.7982418377828251</v>
      </c>
    </row>
    <row r="87" spans="1:6" ht="12.75">
      <c r="A87" t="s">
        <v>86</v>
      </c>
      <c r="B87">
        <f>B27+(7/0.017)*(B13*B51+B28*B50)</f>
        <v>0.07471618873363112</v>
      </c>
      <c r="C87">
        <f>C27+(7/0.017)*(C13*C51+C28*C50)</f>
        <v>-0.10038403154006054</v>
      </c>
      <c r="D87">
        <f>D27+(7/0.017)*(D13*D51+D28*D50)</f>
        <v>-0.1019308891510148</v>
      </c>
      <c r="E87">
        <f>E27+(7/0.017)*(E13*E51+E28*E50)</f>
        <v>0.13682210418191842</v>
      </c>
      <c r="F87">
        <f>F27+(7/0.017)*(F13*F51+F28*F50)</f>
        <v>0.15214222001286282</v>
      </c>
    </row>
    <row r="88" spans="1:6" ht="12.75">
      <c r="A88" t="s">
        <v>87</v>
      </c>
      <c r="B88">
        <f>B28+(8/0.017)*(B14*B51+B29*B50)</f>
        <v>-0.11571570652432231</v>
      </c>
      <c r="C88">
        <f>C28+(8/0.017)*(C14*C51+C29*C50)</f>
        <v>0.28926984232474123</v>
      </c>
      <c r="D88">
        <f>D28+(8/0.017)*(D14*D51+D29*D50)</f>
        <v>0.10170319437869331</v>
      </c>
      <c r="E88">
        <f>E28+(8/0.017)*(E14*E51+E29*E50)</f>
        <v>-0.08437614895991177</v>
      </c>
      <c r="F88">
        <f>F28+(8/0.017)*(F14*F51+F29*F50)</f>
        <v>0.026474371513432148</v>
      </c>
    </row>
    <row r="89" spans="1:6" ht="12.75">
      <c r="A89" t="s">
        <v>88</v>
      </c>
      <c r="B89">
        <f>B29+(9/0.017)*(B15*B51+B30*B50)</f>
        <v>0.12119160991960334</v>
      </c>
      <c r="C89">
        <f>C29+(9/0.017)*(C15*C51+C30*C50)</f>
        <v>0.1425515866684788</v>
      </c>
      <c r="D89">
        <f>D29+(9/0.017)*(D15*D51+D30*D50)</f>
        <v>0.0301512901115834</v>
      </c>
      <c r="E89">
        <f>E29+(9/0.017)*(E15*E51+E30*E50)</f>
        <v>0.2416439475438298</v>
      </c>
      <c r="F89">
        <f>F29+(9/0.017)*(F15*F51+F30*F50)</f>
        <v>0.12428037846966403</v>
      </c>
    </row>
    <row r="90" spans="1:6" ht="12.75">
      <c r="A90" t="s">
        <v>89</v>
      </c>
      <c r="B90">
        <f>B30+(10/0.017)*(B16*B51+B31*B50)</f>
        <v>0.10736136951246068</v>
      </c>
      <c r="C90">
        <f>C30+(10/0.017)*(C16*C51+C31*C50)</f>
        <v>0.1280934359048271</v>
      </c>
      <c r="D90">
        <f>D30+(10/0.017)*(D16*D51+D31*D50)</f>
        <v>0.06860932452629796</v>
      </c>
      <c r="E90">
        <f>E30+(10/0.017)*(E16*E51+E31*E50)</f>
        <v>0.11136483266228403</v>
      </c>
      <c r="F90">
        <f>F30+(10/0.017)*(F16*F51+F31*F50)</f>
        <v>0.24697174234987918</v>
      </c>
    </row>
    <row r="91" spans="1:6" ht="12.75">
      <c r="A91" t="s">
        <v>90</v>
      </c>
      <c r="B91">
        <f>B31+(11/0.017)*(B17*B51+B32*B50)</f>
        <v>0.0021716935664077173</v>
      </c>
      <c r="C91">
        <f>C31+(11/0.017)*(C17*C51+C32*C50)</f>
        <v>-0.03325916687211247</v>
      </c>
      <c r="D91">
        <f>D31+(11/0.017)*(D17*D51+D32*D50)</f>
        <v>-0.03342097388892726</v>
      </c>
      <c r="E91">
        <f>E31+(11/0.017)*(E17*E51+E32*E50)</f>
        <v>-0.024717964321514373</v>
      </c>
      <c r="F91">
        <f>F31+(11/0.017)*(F17*F51+F32*F50)</f>
        <v>0.04470592153208412</v>
      </c>
    </row>
    <row r="92" spans="1:6" ht="12.75">
      <c r="A92" t="s">
        <v>91</v>
      </c>
      <c r="B92">
        <f>B32+(12/0.017)*(B18*B51+B33*B50)</f>
        <v>-0.015191912685281476</v>
      </c>
      <c r="C92">
        <f>C32+(12/0.017)*(C18*C51+C33*C50)</f>
        <v>0.03578907690156463</v>
      </c>
      <c r="D92">
        <f>D32+(12/0.017)*(D18*D51+D33*D50)</f>
        <v>-0.0008162000427856661</v>
      </c>
      <c r="E92">
        <f>E32+(12/0.017)*(E18*E51+E33*E50)</f>
        <v>0.027997294171876415</v>
      </c>
      <c r="F92">
        <f>F32+(12/0.017)*(F18*F51+F33*F50)</f>
        <v>-0.04009079706937882</v>
      </c>
    </row>
    <row r="93" spans="1:6" ht="12.75">
      <c r="A93" t="s">
        <v>92</v>
      </c>
      <c r="B93">
        <f>B33+(13/0.017)*(B19*B51+B34*B50)</f>
        <v>0.08508363418453162</v>
      </c>
      <c r="C93">
        <f>C33+(13/0.017)*(C19*C51+C34*C50)</f>
        <v>0.07571008383862095</v>
      </c>
      <c r="D93">
        <f>D33+(13/0.017)*(D19*D51+D34*D50)</f>
        <v>0.08512912659227384</v>
      </c>
      <c r="E93">
        <f>E33+(13/0.017)*(E19*E51+E34*E50)</f>
        <v>0.08746314866010345</v>
      </c>
      <c r="F93">
        <f>F33+(13/0.017)*(F19*F51+F34*F50)</f>
        <v>0.06324999391772611</v>
      </c>
    </row>
    <row r="94" spans="1:6" ht="12.75">
      <c r="A94" t="s">
        <v>93</v>
      </c>
      <c r="B94">
        <f>B34+(14/0.017)*(B20*B51+B35*B50)</f>
        <v>0.007518982420627174</v>
      </c>
      <c r="C94">
        <f>C34+(14/0.017)*(C20*C51+C35*C50)</f>
        <v>0.012329083907267092</v>
      </c>
      <c r="D94">
        <f>D34+(14/0.017)*(D20*D51+D35*D50)</f>
        <v>0.0073693880737351475</v>
      </c>
      <c r="E94">
        <f>E34+(14/0.017)*(E20*E51+E35*E50)</f>
        <v>0.017529745383698253</v>
      </c>
      <c r="F94">
        <f>F34+(14/0.017)*(F20*F51+F35*F50)</f>
        <v>-0.03213286183585098</v>
      </c>
    </row>
    <row r="95" spans="1:6" ht="12.75">
      <c r="A95" t="s">
        <v>94</v>
      </c>
      <c r="B95" s="49">
        <f>B35</f>
        <v>-0.0004994532</v>
      </c>
      <c r="C95" s="49">
        <f>C35</f>
        <v>0.0008084431</v>
      </c>
      <c r="D95" s="49">
        <f>D35</f>
        <v>-0.001678907</v>
      </c>
      <c r="E95" s="49">
        <f>E35</f>
        <v>0.003833592</v>
      </c>
      <c r="F95" s="49">
        <f>F35</f>
        <v>0.001730521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-0.034769755250270935</v>
      </c>
      <c r="C103">
        <f>C63*10000/C62</f>
        <v>-2.207591527791982</v>
      </c>
      <c r="D103">
        <f>D63*10000/D62</f>
        <v>-2.2396201783450804</v>
      </c>
      <c r="E103">
        <f>E63*10000/E62</f>
        <v>-1.7642301756647312</v>
      </c>
      <c r="F103">
        <f>F63*10000/F62</f>
        <v>-0.8631095866563788</v>
      </c>
      <c r="G103">
        <f>AVERAGE(C103:E103)</f>
        <v>-2.0704806272672647</v>
      </c>
      <c r="H103">
        <f>STDEV(C103:E103)</f>
        <v>0.2657037127029443</v>
      </c>
      <c r="I103">
        <f>(B103*B4+C103*C4+D103*D4+E103*E4+F103*F4)/SUM(B4:F4)</f>
        <v>-1.6145383448200719</v>
      </c>
      <c r="K103">
        <f>(LN(H103)+LN(H123))/2-LN(K114*K115^3)</f>
        <v>-5.343668425593882</v>
      </c>
    </row>
    <row r="104" spans="1:11" ht="12.75">
      <c r="A104" t="s">
        <v>68</v>
      </c>
      <c r="B104">
        <f>B64*10000/B62</f>
        <v>-0.08295655268216404</v>
      </c>
      <c r="C104">
        <f>C64*10000/C62</f>
        <v>0.8946402644178304</v>
      </c>
      <c r="D104">
        <f>D64*10000/D62</f>
        <v>0.09261862691120964</v>
      </c>
      <c r="E104">
        <f>E64*10000/E62</f>
        <v>0.0338649674215569</v>
      </c>
      <c r="F104">
        <f>F64*10000/F62</f>
        <v>-1.8826175937640353</v>
      </c>
      <c r="G104">
        <f>AVERAGE(C104:E104)</f>
        <v>0.3403746195835324</v>
      </c>
      <c r="H104">
        <f>STDEV(C104:E104)</f>
        <v>0.4809062298500007</v>
      </c>
      <c r="I104">
        <f>(B104*B4+C104*C4+D104*D4+E104*E4+F104*F4)/SUM(B4:F4)</f>
        <v>-0.01703887954338499</v>
      </c>
      <c r="K104">
        <f>(LN(H104)+LN(H124))/2-LN(K114*K115^4)</f>
        <v>-3.0376302312068146</v>
      </c>
    </row>
    <row r="105" spans="1:11" ht="12.75">
      <c r="A105" t="s">
        <v>69</v>
      </c>
      <c r="B105">
        <f>B65*10000/B62</f>
        <v>-0.7438198973604812</v>
      </c>
      <c r="C105">
        <f>C65*10000/C62</f>
        <v>0.39422188236619454</v>
      </c>
      <c r="D105">
        <f>D65*10000/D62</f>
        <v>0.6139325548247129</v>
      </c>
      <c r="E105">
        <f>E65*10000/E62</f>
        <v>-0.04060911069962808</v>
      </c>
      <c r="F105">
        <f>F65*10000/F62</f>
        <v>-1.4884927759891353</v>
      </c>
      <c r="G105">
        <f>AVERAGE(C105:E105)</f>
        <v>0.3225151088304265</v>
      </c>
      <c r="H105">
        <f>STDEV(C105:E105)</f>
        <v>0.3331104831809214</v>
      </c>
      <c r="I105">
        <f>(B105*B4+C105*C4+D105*D4+E105*E4+F105*F4)/SUM(B4:F4)</f>
        <v>-0.07329116639841354</v>
      </c>
      <c r="K105">
        <f>(LN(H105)+LN(H125))/2-LN(K114*K115^5)</f>
        <v>-3.874511709201197</v>
      </c>
    </row>
    <row r="106" spans="1:11" ht="12.75">
      <c r="A106" t="s">
        <v>70</v>
      </c>
      <c r="B106">
        <f>B66*10000/B62</f>
        <v>2.604450095350492</v>
      </c>
      <c r="C106">
        <f>C66*10000/C62</f>
        <v>1.9146348597623795</v>
      </c>
      <c r="D106">
        <f>D66*10000/D62</f>
        <v>2.5609004218541216</v>
      </c>
      <c r="E106">
        <f>E66*10000/E62</f>
        <v>1.193233621665674</v>
      </c>
      <c r="F106">
        <f>F66*10000/F62</f>
        <v>12.108813189211224</v>
      </c>
      <c r="G106">
        <f>AVERAGE(C106:E106)</f>
        <v>1.8895896344273917</v>
      </c>
      <c r="H106">
        <f>STDEV(C106:E106)</f>
        <v>0.6841772917661669</v>
      </c>
      <c r="I106">
        <f>(B106*B4+C106*C4+D106*D4+E106*E4+F106*F4)/SUM(B4:F4)</f>
        <v>3.3540405340756863</v>
      </c>
      <c r="K106">
        <f>(LN(H106)+LN(H126))/2-LN(K114*K115^6)</f>
        <v>-2.646816164538502</v>
      </c>
    </row>
    <row r="107" spans="1:11" ht="12.75">
      <c r="A107" t="s">
        <v>71</v>
      </c>
      <c r="B107">
        <f>B67*10000/B62</f>
        <v>-0.01852798620477121</v>
      </c>
      <c r="C107">
        <f>C67*10000/C62</f>
        <v>-0.11269278238808637</v>
      </c>
      <c r="D107">
        <f>D67*10000/D62</f>
        <v>-0.3200001621132508</v>
      </c>
      <c r="E107">
        <f>E67*10000/E62</f>
        <v>-0.5178052627392613</v>
      </c>
      <c r="F107">
        <f>F67*10000/F62</f>
        <v>-0.18491153594385465</v>
      </c>
      <c r="G107">
        <f>AVERAGE(C107:E107)</f>
        <v>-0.31683273574686616</v>
      </c>
      <c r="H107">
        <f>STDEV(C107:E107)</f>
        <v>0.20257481303560457</v>
      </c>
      <c r="I107">
        <f>(B107*B4+C107*C4+D107*D4+E107*E4+F107*F4)/SUM(B4:F4)</f>
        <v>-0.25603093064996707</v>
      </c>
      <c r="K107">
        <f>(LN(H107)+LN(H127))/2-LN(K114*K115^7)</f>
        <v>-3.304051786101843</v>
      </c>
    </row>
    <row r="108" spans="1:9" ht="12.75">
      <c r="A108" t="s">
        <v>72</v>
      </c>
      <c r="B108">
        <f>B68*10000/B62</f>
        <v>-0.040421063434204124</v>
      </c>
      <c r="C108">
        <f>C68*10000/C62</f>
        <v>-0.03518654662269271</v>
      </c>
      <c r="D108">
        <f>D68*10000/D62</f>
        <v>0.021842315194928692</v>
      </c>
      <c r="E108">
        <f>E68*10000/E62</f>
        <v>0.06924117968855054</v>
      </c>
      <c r="F108">
        <f>F68*10000/F62</f>
        <v>-0.08567578199643791</v>
      </c>
      <c r="G108">
        <f>AVERAGE(C108:E108)</f>
        <v>0.01863231608692884</v>
      </c>
      <c r="H108">
        <f>STDEV(C108:E108)</f>
        <v>0.05228781479789532</v>
      </c>
      <c r="I108">
        <f>(B108*B4+C108*C4+D108*D4+E108*E4+F108*F4)/SUM(B4:F4)</f>
        <v>-0.0038166447491951106</v>
      </c>
    </row>
    <row r="109" spans="1:9" ht="12.75">
      <c r="A109" t="s">
        <v>73</v>
      </c>
      <c r="B109">
        <f>B69*10000/B62</f>
        <v>-0.07355462716449206</v>
      </c>
      <c r="C109">
        <f>C69*10000/C62</f>
        <v>-0.05378154896126806</v>
      </c>
      <c r="D109">
        <f>D69*10000/D62</f>
        <v>0.0014190532992600666</v>
      </c>
      <c r="E109">
        <f>E69*10000/E62</f>
        <v>0.1390231716884775</v>
      </c>
      <c r="F109">
        <f>F69*10000/F62</f>
        <v>0.04313391457326703</v>
      </c>
      <c r="G109">
        <f>AVERAGE(C109:E109)</f>
        <v>0.028886892008823172</v>
      </c>
      <c r="H109">
        <f>STDEV(C109:E109)</f>
        <v>0.09929389054084613</v>
      </c>
      <c r="I109">
        <f>(B109*B4+C109*C4+D109*D4+E109*E4+F109*F4)/SUM(B4:F4)</f>
        <v>0.01594164790275366</v>
      </c>
    </row>
    <row r="110" spans="1:11" ht="12.75">
      <c r="A110" t="s">
        <v>74</v>
      </c>
      <c r="B110">
        <f>B70*10000/B62</f>
        <v>-0.27084164149520434</v>
      </c>
      <c r="C110">
        <f>C70*10000/C62</f>
        <v>-0.039151934342931155</v>
      </c>
      <c r="D110">
        <f>D70*10000/D62</f>
        <v>-0.006101832051405337</v>
      </c>
      <c r="E110">
        <f>E70*10000/E62</f>
        <v>-0.034074623935012226</v>
      </c>
      <c r="F110">
        <f>F70*10000/F62</f>
        <v>-0.36401536267044615</v>
      </c>
      <c r="G110">
        <f>AVERAGE(C110:E110)</f>
        <v>-0.026442796776449572</v>
      </c>
      <c r="H110">
        <f>STDEV(C110:E110)</f>
        <v>0.017797778083337008</v>
      </c>
      <c r="I110">
        <f>(B110*B4+C110*C4+D110*D4+E110*E4+F110*F4)/SUM(B4:F4)</f>
        <v>-0.10683089150043483</v>
      </c>
      <c r="K110">
        <f>EXP(AVERAGE(K103:K107))</f>
        <v>0.02621730307919014</v>
      </c>
    </row>
    <row r="111" spans="1:9" ht="12.75">
      <c r="A111" t="s">
        <v>75</v>
      </c>
      <c r="B111">
        <f>B71*10000/B62</f>
        <v>0.015157428983288432</v>
      </c>
      <c r="C111">
        <f>C71*10000/C62</f>
        <v>0.059268815310006204</v>
      </c>
      <c r="D111">
        <f>D71*10000/D62</f>
        <v>-0.007167639743966462</v>
      </c>
      <c r="E111">
        <f>E71*10000/E62</f>
        <v>-0.017809681023012162</v>
      </c>
      <c r="F111">
        <f>F71*10000/F62</f>
        <v>-0.004689858456191194</v>
      </c>
      <c r="G111">
        <f>AVERAGE(C111:E111)</f>
        <v>0.011430498181009193</v>
      </c>
      <c r="H111">
        <f>STDEV(C111:E111)</f>
        <v>0.041769506819533966</v>
      </c>
      <c r="I111">
        <f>(B111*B4+C111*C4+D111*D4+E111*E4+F111*F4)/SUM(B4:F4)</f>
        <v>0.0098233624566551</v>
      </c>
    </row>
    <row r="112" spans="1:9" ht="12.75">
      <c r="A112" t="s">
        <v>76</v>
      </c>
      <c r="B112">
        <f>B72*10000/B62</f>
        <v>-0.028322018065829874</v>
      </c>
      <c r="C112">
        <f>C72*10000/C62</f>
        <v>-0.013654878276684122</v>
      </c>
      <c r="D112">
        <f>D72*10000/D62</f>
        <v>-0.026347789304345916</v>
      </c>
      <c r="E112">
        <f>E72*10000/E62</f>
        <v>-0.038302843956478316</v>
      </c>
      <c r="F112">
        <f>F72*10000/F62</f>
        <v>-0.02894013878592719</v>
      </c>
      <c r="G112">
        <f>AVERAGE(C112:E112)</f>
        <v>-0.02610183717916945</v>
      </c>
      <c r="H112">
        <f>STDEV(C112:E112)</f>
        <v>0.012325823395375544</v>
      </c>
      <c r="I112">
        <f>(B112*B4+C112*C4+D112*D4+E112*E4+F112*F4)/SUM(B4:F4)</f>
        <v>-0.026802451586388245</v>
      </c>
    </row>
    <row r="113" spans="1:9" ht="12.75">
      <c r="A113" t="s">
        <v>77</v>
      </c>
      <c r="B113">
        <f>B73*10000/B62</f>
        <v>0.0239463745997378</v>
      </c>
      <c r="C113">
        <f>C73*10000/C62</f>
        <v>0.016647323870078064</v>
      </c>
      <c r="D113">
        <f>D73*10000/D62</f>
        <v>0.031211064110516787</v>
      </c>
      <c r="E113">
        <f>E73*10000/E62</f>
        <v>0.043713031799807046</v>
      </c>
      <c r="F113">
        <f>F73*10000/F62</f>
        <v>0.00046819645382356156</v>
      </c>
      <c r="G113">
        <f>AVERAGE(C113:E113)</f>
        <v>0.0305238065934673</v>
      </c>
      <c r="H113">
        <f>STDEV(C113:E113)</f>
        <v>0.013545935870415316</v>
      </c>
      <c r="I113">
        <f>(B113*B4+C113*C4+D113*D4+E113*E4+F113*F4)/SUM(B4:F4)</f>
        <v>0.025568521393131184</v>
      </c>
    </row>
    <row r="114" spans="1:11" ht="12.75">
      <c r="A114" t="s">
        <v>78</v>
      </c>
      <c r="B114">
        <f>B74*10000/B62</f>
        <v>-0.20408893102050743</v>
      </c>
      <c r="C114">
        <f>C74*10000/C62</f>
        <v>-0.1987013995733526</v>
      </c>
      <c r="D114">
        <f>D74*10000/D62</f>
        <v>-0.2095746409221658</v>
      </c>
      <c r="E114">
        <f>E74*10000/E62</f>
        <v>-0.17665635371403693</v>
      </c>
      <c r="F114">
        <f>F74*10000/F62</f>
        <v>-0.12719402731325807</v>
      </c>
      <c r="G114">
        <f>AVERAGE(C114:E114)</f>
        <v>-0.19497746473651842</v>
      </c>
      <c r="H114">
        <f>STDEV(C114:E114)</f>
        <v>0.016772124975117753</v>
      </c>
      <c r="I114">
        <f>(B114*B4+C114*C4+D114*D4+E114*E4+F114*F4)/SUM(B4:F4)</f>
        <v>-0.1872695026750596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-0.00026262103099941554</v>
      </c>
      <c r="C115">
        <f>C75*10000/C62</f>
        <v>0.0028397676005128755</v>
      </c>
      <c r="D115">
        <f>D75*10000/D62</f>
        <v>-0.0021420570458500023</v>
      </c>
      <c r="E115">
        <f>E75*10000/E62</f>
        <v>-0.003139899736120775</v>
      </c>
      <c r="F115">
        <f>F75*10000/F62</f>
        <v>0.0021081445040998957</v>
      </c>
      <c r="G115">
        <f>AVERAGE(C115:E115)</f>
        <v>-0.0008140630604859672</v>
      </c>
      <c r="H115">
        <f>STDEV(C115:E115)</f>
        <v>0.003203401533225757</v>
      </c>
      <c r="I115">
        <f>(B115*B4+C115*C4+D115*D4+E115*E4+F115*F4)/SUM(B4:F4)</f>
        <v>-0.00034502950810739346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-10.651668997461245</v>
      </c>
      <c r="C122">
        <f>C82*10000/C62</f>
        <v>-5.2804436312457765</v>
      </c>
      <c r="D122">
        <f>D82*10000/D62</f>
        <v>13.312998556460096</v>
      </c>
      <c r="E122">
        <f>E82*10000/E62</f>
        <v>-7.514584526350479</v>
      </c>
      <c r="F122">
        <f>F82*10000/F62</f>
        <v>9.746675318865734</v>
      </c>
      <c r="G122">
        <f>AVERAGE(C122:E122)</f>
        <v>0.17265679962128053</v>
      </c>
      <c r="H122">
        <f>STDEV(C122:E122)</f>
        <v>11.434565251888074</v>
      </c>
      <c r="I122">
        <f>(B122*B4+C122*C4+D122*D4+E122*E4+F122*F4)/SUM(B4:F4)</f>
        <v>-0.12294531972812203</v>
      </c>
    </row>
    <row r="123" spans="1:9" ht="12.75">
      <c r="A123" t="s">
        <v>82</v>
      </c>
      <c r="B123">
        <f>B83*10000/B62</f>
        <v>-0.8641395051941552</v>
      </c>
      <c r="C123">
        <f>C83*10000/C62</f>
        <v>-0.3117308919370902</v>
      </c>
      <c r="D123">
        <f>D83*10000/D62</f>
        <v>-0.40820796303693274</v>
      </c>
      <c r="E123">
        <f>E83*10000/E62</f>
        <v>-0.022149473118156952</v>
      </c>
      <c r="F123">
        <f>F83*10000/F62</f>
        <v>5.5834762916096246</v>
      </c>
      <c r="G123">
        <f>AVERAGE(C123:E123)</f>
        <v>-0.24736277603072662</v>
      </c>
      <c r="H123">
        <f>STDEV(C123:E123)</f>
        <v>0.2009172221801623</v>
      </c>
      <c r="I123">
        <f>(B123*B4+C123*C4+D123*D4+E123*E4+F123*F4)/SUM(B4:F4)</f>
        <v>0.4397430392878917</v>
      </c>
    </row>
    <row r="124" spans="1:9" ht="12.75">
      <c r="A124" t="s">
        <v>83</v>
      </c>
      <c r="B124">
        <f>B84*10000/B62</f>
        <v>-0.5726920957823024</v>
      </c>
      <c r="C124">
        <f>C84*10000/C62</f>
        <v>0.679080340669565</v>
      </c>
      <c r="D124">
        <f>D84*10000/D62</f>
        <v>1.1978295097418479</v>
      </c>
      <c r="E124">
        <f>E84*10000/E62</f>
        <v>-4.977952424230536</v>
      </c>
      <c r="F124">
        <f>F84*10000/F62</f>
        <v>1.8383074377393416</v>
      </c>
      <c r="G124">
        <f>AVERAGE(C124:E124)</f>
        <v>-1.0336808579397079</v>
      </c>
      <c r="H124">
        <f>STDEV(C124:E124)</f>
        <v>3.4256727538676293</v>
      </c>
      <c r="I124">
        <f>(B124*B4+C124*C4+D124*D4+E124*E4+F124*F4)/SUM(B4:F4)</f>
        <v>-0.5847805742543226</v>
      </c>
    </row>
    <row r="125" spans="1:9" ht="12.75">
      <c r="A125" t="s">
        <v>84</v>
      </c>
      <c r="B125">
        <f>B85*10000/B62</f>
        <v>0.13475042388550493</v>
      </c>
      <c r="C125">
        <f>C85*10000/C62</f>
        <v>0.5771899046127572</v>
      </c>
      <c r="D125">
        <f>D85*10000/D62</f>
        <v>0.0303393320253844</v>
      </c>
      <c r="E125">
        <f>E85*10000/E62</f>
        <v>0.16917598455870486</v>
      </c>
      <c r="F125">
        <f>F85*10000/F62</f>
        <v>-1.7065020179628672</v>
      </c>
      <c r="G125">
        <f>AVERAGE(C125:E125)</f>
        <v>0.2589017403989488</v>
      </c>
      <c r="H125">
        <f>STDEV(C125:E125)</f>
        <v>0.28425238896201327</v>
      </c>
      <c r="I125">
        <f>(B125*B4+C125*C4+D125*D4+E125*E4+F125*F4)/SUM(B4:F4)</f>
        <v>-0.020822510099927284</v>
      </c>
    </row>
    <row r="126" spans="1:9" ht="12.75">
      <c r="A126" t="s">
        <v>85</v>
      </c>
      <c r="B126">
        <f>B86*10000/B62</f>
        <v>0.40205150791505806</v>
      </c>
      <c r="C126">
        <f>C86*10000/C62</f>
        <v>0.2940376329931886</v>
      </c>
      <c r="D126">
        <f>D86*10000/D62</f>
        <v>0.9116053440236066</v>
      </c>
      <c r="E126">
        <f>E86*10000/E62</f>
        <v>-0.06544305842075823</v>
      </c>
      <c r="F126">
        <f>F86*10000/F62</f>
        <v>0.79824316460069</v>
      </c>
      <c r="G126">
        <f>AVERAGE(C126:E126)</f>
        <v>0.3800666395320123</v>
      </c>
      <c r="H126">
        <f>STDEV(C126:E126)</f>
        <v>0.49417267999588377</v>
      </c>
      <c r="I126">
        <f>(B126*B4+C126*C4+D126*D4+E126*E4+F126*F4)/SUM(B4:F4)</f>
        <v>0.43888011186415776</v>
      </c>
    </row>
    <row r="127" spans="1:9" ht="12.75">
      <c r="A127" t="s">
        <v>86</v>
      </c>
      <c r="B127">
        <f>B87*10000/B62</f>
        <v>0.07471616910283721</v>
      </c>
      <c r="C127">
        <f>C87*10000/C62</f>
        <v>-0.10038440626304522</v>
      </c>
      <c r="D127">
        <f>D87*10000/D62</f>
        <v>-0.10193065340577763</v>
      </c>
      <c r="E127">
        <f>E87*10000/E62</f>
        <v>0.13682235413561566</v>
      </c>
      <c r="F127">
        <f>F87*10000/F62</f>
        <v>0.15214247289990276</v>
      </c>
      <c r="G127">
        <f>AVERAGE(C127:E127)</f>
        <v>-0.021830901844402395</v>
      </c>
      <c r="H127">
        <f>STDEV(C127:E127)</f>
        <v>0.1373999251995883</v>
      </c>
      <c r="I127">
        <f>(B127*B4+C127*C4+D127*D4+E127*E4+F127*F4)/SUM(B4:F4)</f>
        <v>0.015349408587150653</v>
      </c>
    </row>
    <row r="128" spans="1:9" ht="12.75">
      <c r="A128" t="s">
        <v>87</v>
      </c>
      <c r="B128">
        <f>B88*10000/B62</f>
        <v>-0.11571567612139054</v>
      </c>
      <c r="C128">
        <f>C88*10000/C62</f>
        <v>0.28927092213850275</v>
      </c>
      <c r="D128">
        <f>D88*10000/D62</f>
        <v>0.10170295916006743</v>
      </c>
      <c r="E128">
        <f>E88*10000/E62</f>
        <v>-0.08437630310262517</v>
      </c>
      <c r="F128">
        <f>F88*10000/F62</f>
        <v>0.026474415518478515</v>
      </c>
      <c r="G128">
        <f>AVERAGE(C128:E128)</f>
        <v>0.10219919273198168</v>
      </c>
      <c r="H128">
        <f>STDEV(C128:E128)</f>
        <v>0.1868241068984861</v>
      </c>
      <c r="I128">
        <f>(B128*B4+C128*C4+D128*D4+E128*E4+F128*F4)/SUM(B4:F4)</f>
        <v>0.06051093047230392</v>
      </c>
    </row>
    <row r="129" spans="1:9" ht="12.75">
      <c r="A129" t="s">
        <v>88</v>
      </c>
      <c r="B129">
        <f>B89*10000/B62</f>
        <v>0.1211915780779428</v>
      </c>
      <c r="C129">
        <f>C89*10000/C62</f>
        <v>0.142552118798492</v>
      </c>
      <c r="D129">
        <f>D89*10000/D62</f>
        <v>0.030151220377834406</v>
      </c>
      <c r="E129">
        <f>E89*10000/E62</f>
        <v>0.24164438899149254</v>
      </c>
      <c r="F129">
        <f>F89*10000/F62</f>
        <v>0.1242805850454392</v>
      </c>
      <c r="G129">
        <f>AVERAGE(C129:E129)</f>
        <v>0.13811590938927298</v>
      </c>
      <c r="H129">
        <f>STDEV(C129:E129)</f>
        <v>0.10581635061748793</v>
      </c>
      <c r="I129">
        <f>(B129*B4+C129*C4+D129*D4+E129*E4+F129*F4)/SUM(B4:F4)</f>
        <v>0.13383342629652864</v>
      </c>
    </row>
    <row r="130" spans="1:9" ht="12.75">
      <c r="A130" t="s">
        <v>89</v>
      </c>
      <c r="B130">
        <f>B90*10000/B62</f>
        <v>0.10736134130453205</v>
      </c>
      <c r="C130">
        <f>C90*10000/C62</f>
        <v>0.12809391406409093</v>
      </c>
      <c r="D130">
        <f>D90*10000/D62</f>
        <v>0.0686091658470044</v>
      </c>
      <c r="E130">
        <f>E90*10000/E62</f>
        <v>0.11136503610932086</v>
      </c>
      <c r="F130">
        <f>F90*10000/F62</f>
        <v>0.24697215286020874</v>
      </c>
      <c r="G130">
        <f>AVERAGE(C130:E130)</f>
        <v>0.10268937200680539</v>
      </c>
      <c r="H130">
        <f>STDEV(C130:E130)</f>
        <v>0.030676687864358856</v>
      </c>
      <c r="I130">
        <f>(B130*B4+C130*C4+D130*D4+E130*E4+F130*F4)/SUM(B4:F4)</f>
        <v>0.12258368591627938</v>
      </c>
    </row>
    <row r="131" spans="1:9" ht="12.75">
      <c r="A131" t="s">
        <v>90</v>
      </c>
      <c r="B131">
        <f>B91*10000/B62</f>
        <v>0.0021716929958209463</v>
      </c>
      <c r="C131">
        <f>C91*10000/C62</f>
        <v>-0.03325929102506874</v>
      </c>
      <c r="D131">
        <f>D91*10000/D62</f>
        <v>-0.03342089659307041</v>
      </c>
      <c r="E131">
        <f>E91*10000/E62</f>
        <v>-0.02471800947757017</v>
      </c>
      <c r="F131">
        <f>F91*10000/F62</f>
        <v>0.04470599584116259</v>
      </c>
      <c r="G131">
        <f>AVERAGE(C131:E131)</f>
        <v>-0.030466065698569772</v>
      </c>
      <c r="H131">
        <f>STDEV(C131:E131)</f>
        <v>0.004978618465973434</v>
      </c>
      <c r="I131">
        <f>(B131*B4+C131*C4+D131*D4+E131*E4+F131*F4)/SUM(B4:F4)</f>
        <v>-0.015723154845216584</v>
      </c>
    </row>
    <row r="132" spans="1:9" ht="12.75">
      <c r="A132" t="s">
        <v>91</v>
      </c>
      <c r="B132">
        <f>B92*10000/B62</f>
        <v>-0.015191908693786298</v>
      </c>
      <c r="C132">
        <f>C92*10000/C62</f>
        <v>0.03578921049840777</v>
      </c>
      <c r="D132">
        <f>D92*10000/D62</f>
        <v>-0.0008161981550823971</v>
      </c>
      <c r="E132">
        <f>E92*10000/E62</f>
        <v>0.027997345318781612</v>
      </c>
      <c r="F132">
        <f>F92*10000/F62</f>
        <v>-0.040090863707311394</v>
      </c>
      <c r="G132">
        <f>AVERAGE(C132:E132)</f>
        <v>0.02099011922070233</v>
      </c>
      <c r="H132">
        <f>STDEV(C132:E132)</f>
        <v>0.019282502401515623</v>
      </c>
      <c r="I132">
        <f>(B132*B4+C132*C4+D132*D4+E132*E4+F132*F4)/SUM(B4:F4)</f>
        <v>0.007612308578465692</v>
      </c>
    </row>
    <row r="133" spans="1:9" ht="12.75">
      <c r="A133" t="s">
        <v>92</v>
      </c>
      <c r="B133">
        <f>B93*10000/B62</f>
        <v>0.08508361182981417</v>
      </c>
      <c r="C133">
        <f>C93*10000/C62</f>
        <v>0.07571036645636553</v>
      </c>
      <c r="D133">
        <f>D93*10000/D62</f>
        <v>0.08512892970606686</v>
      </c>
      <c r="E133">
        <f>E93*10000/E62</f>
        <v>0.08746330844230758</v>
      </c>
      <c r="F133">
        <f>F93*10000/F62</f>
        <v>0.06325009905030363</v>
      </c>
      <c r="G133">
        <f>AVERAGE(C133:E133)</f>
        <v>0.08276753486824666</v>
      </c>
      <c r="H133">
        <f>STDEV(C133:E133)</f>
        <v>0.006222141955652609</v>
      </c>
      <c r="I133">
        <f>(B133*B4+C133*C4+D133*D4+E133*E4+F133*F4)/SUM(B4:F4)</f>
        <v>0.08050430256045457</v>
      </c>
    </row>
    <row r="134" spans="1:9" ht="12.75">
      <c r="A134" t="s">
        <v>93</v>
      </c>
      <c r="B134">
        <f>B94*10000/B62</f>
        <v>0.007518980445103571</v>
      </c>
      <c r="C134">
        <f>C94*10000/C62</f>
        <v>0.012329129930434814</v>
      </c>
      <c r="D134">
        <f>D94*10000/D62</f>
        <v>0.007369371029852241</v>
      </c>
      <c r="E134">
        <f>E94*10000/E62</f>
        <v>0.017529777407943873</v>
      </c>
      <c r="F134">
        <f>F94*10000/F62</f>
        <v>-0.03213291524630019</v>
      </c>
      <c r="G134">
        <f>AVERAGE(C134:E134)</f>
        <v>0.012409426122743643</v>
      </c>
      <c r="H134">
        <f>STDEV(C134:E134)</f>
        <v>0.005080679093474192</v>
      </c>
      <c r="I134">
        <f>(B134*B4+C134*C4+D134*D4+E134*E4+F134*F4)/SUM(B4:F4)</f>
        <v>0.005769349946771903</v>
      </c>
    </row>
    <row r="135" spans="1:9" ht="12.75">
      <c r="A135" t="s">
        <v>94</v>
      </c>
      <c r="B135">
        <f>B95*10000/B62</f>
        <v>-0.0004994530687745855</v>
      </c>
      <c r="C135">
        <f>C95*10000/C62</f>
        <v>0.0008084461178326845</v>
      </c>
      <c r="D135">
        <f>D95*10000/D62</f>
        <v>-0.0016789031170325092</v>
      </c>
      <c r="E135">
        <f>E95*10000/E62</f>
        <v>0.003833599003404164</v>
      </c>
      <c r="F135">
        <f>F95*10000/F62</f>
        <v>0.0017305238764292593</v>
      </c>
      <c r="G135">
        <f>AVERAGE(C135:E135)</f>
        <v>0.0009877140014014464</v>
      </c>
      <c r="H135">
        <f>STDEV(C135:E135)</f>
        <v>0.002760619973396216</v>
      </c>
      <c r="I135">
        <f>(B135*B4+C135*C4+D135*D4+E135*E4+F135*F4)/SUM(B4:F4)</f>
        <v>0.000871387631786997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2005-10-11T12:48:04Z</cp:lastPrinted>
  <dcterms:created xsi:type="dcterms:W3CDTF">2005-10-11T12:48:04Z</dcterms:created>
  <dcterms:modified xsi:type="dcterms:W3CDTF">2005-10-11T13:05:23Z</dcterms:modified>
  <cp:category/>
  <cp:version/>
  <cp:contentType/>
  <cp:contentStatus/>
</cp:coreProperties>
</file>