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<sst xmlns="http://schemas.openxmlformats.org/spreadsheetml/2006/main" count="204" uniqueCount="98">
  <si>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13/10/2005       07:13:19</t>
  </si>
  <si>
    <t>LISSNER</t>
  </si>
  <si>
    <t>HCMQAP702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</si>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</sst>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1673341"/>
        <c:axId val="39515750"/>
      </c:lineChart>
      <c:catAx>
        <c:axId val="416733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15750"/>
        <c:crosses val="autoZero"/>
        <c:auto val="1"/>
        <c:lblOffset val="100"/>
        <c:noMultiLvlLbl val="0"/>
      </c:catAx>
      <c:valAx>
        <c:axId val="39515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7334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-0.002255</v>
      </c>
      <c r="C4" s="12">
        <v>-0.00375</v>
      </c>
      <c r="D4" s="12">
        <v>-0.003749</v>
      </c>
      <c r="E4" s="12">
        <v>-0.003751</v>
      </c>
      <c r="F4" s="24">
        <v>-0.002078</v>
      </c>
      <c r="G4" s="34">
        <v>-0.011686</v>
      </c>
    </row>
    <row r="5" spans="1:7" ht="12.75" thickBot="1">
      <c r="A5" s="44" t="s">
        <v>13</v>
      </c>
      <c r="B5" s="45">
        <v>-2.051603</v>
      </c>
      <c r="C5" s="46">
        <v>-1.932359</v>
      </c>
      <c r="D5" s="46">
        <v>0.031158</v>
      </c>
      <c r="E5" s="46">
        <v>1.10831</v>
      </c>
      <c r="F5" s="47">
        <v>3.704196</v>
      </c>
      <c r="G5" s="48">
        <v>4.946158</v>
      </c>
    </row>
    <row r="6" spans="1:7" ht="12.75" thickTop="1">
      <c r="A6" s="6" t="s">
        <v>14</v>
      </c>
      <c r="B6" s="39">
        <v>110.3116</v>
      </c>
      <c r="C6" s="40">
        <v>-107.7474</v>
      </c>
      <c r="D6" s="40">
        <v>62.30991</v>
      </c>
      <c r="E6" s="40">
        <v>-71.85213</v>
      </c>
      <c r="F6" s="41">
        <v>92.03701</v>
      </c>
      <c r="G6" s="42">
        <v>-0.0009219077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1.765317</v>
      </c>
      <c r="C8" s="13">
        <v>2.441336</v>
      </c>
      <c r="D8" s="13">
        <v>3.253152</v>
      </c>
      <c r="E8" s="13">
        <v>0.05797495</v>
      </c>
      <c r="F8" s="25">
        <v>-3.655195</v>
      </c>
      <c r="G8" s="35">
        <v>1.152137</v>
      </c>
    </row>
    <row r="9" spans="1:7" ht="12">
      <c r="A9" s="20" t="s">
        <v>17</v>
      </c>
      <c r="B9" s="29">
        <v>1.58342</v>
      </c>
      <c r="C9" s="13">
        <v>1.644641</v>
      </c>
      <c r="D9" s="13">
        <v>0.860987</v>
      </c>
      <c r="E9" s="13">
        <v>0.00783952</v>
      </c>
      <c r="F9" s="25">
        <v>-2.210748</v>
      </c>
      <c r="G9" s="35">
        <v>0.5391464</v>
      </c>
    </row>
    <row r="10" spans="1:7" ht="12">
      <c r="A10" s="20" t="s">
        <v>18</v>
      </c>
      <c r="B10" s="29">
        <v>-0.06546555</v>
      </c>
      <c r="C10" s="13">
        <v>0.2511889</v>
      </c>
      <c r="D10" s="13">
        <v>-0.7276331</v>
      </c>
      <c r="E10" s="13">
        <v>0.303225</v>
      </c>
      <c r="F10" s="25">
        <v>0.3429278</v>
      </c>
      <c r="G10" s="35">
        <v>-0.005396233</v>
      </c>
    </row>
    <row r="11" spans="1:7" ht="12">
      <c r="A11" s="21" t="s">
        <v>19</v>
      </c>
      <c r="B11" s="31">
        <v>2.046287</v>
      </c>
      <c r="C11" s="15">
        <v>0.5607056</v>
      </c>
      <c r="D11" s="15">
        <v>1.307609</v>
      </c>
      <c r="E11" s="15">
        <v>0.4528675</v>
      </c>
      <c r="F11" s="27">
        <v>12.23089</v>
      </c>
      <c r="G11" s="37">
        <v>2.485639</v>
      </c>
    </row>
    <row r="12" spans="1:7" ht="12">
      <c r="A12" s="20" t="s">
        <v>20</v>
      </c>
      <c r="B12" s="29">
        <v>-0.1293417</v>
      </c>
      <c r="C12" s="13">
        <v>0.06213298</v>
      </c>
      <c r="D12" s="13">
        <v>-0.01560312</v>
      </c>
      <c r="E12" s="13">
        <v>0.2901302</v>
      </c>
      <c r="F12" s="25">
        <v>-0.2222012</v>
      </c>
      <c r="G12" s="35">
        <v>0.03270664</v>
      </c>
    </row>
    <row r="13" spans="1:7" ht="12">
      <c r="A13" s="20" t="s">
        <v>21</v>
      </c>
      <c r="B13" s="29">
        <v>0.1971801</v>
      </c>
      <c r="C13" s="13">
        <v>0.180981</v>
      </c>
      <c r="D13" s="13">
        <v>-0.03982972</v>
      </c>
      <c r="E13" s="13">
        <v>-0.02253568</v>
      </c>
      <c r="F13" s="25">
        <v>-0.394645</v>
      </c>
      <c r="G13" s="35">
        <v>0.00444705</v>
      </c>
    </row>
    <row r="14" spans="1:7" ht="12">
      <c r="A14" s="20" t="s">
        <v>22</v>
      </c>
      <c r="B14" s="29">
        <v>-0.1444651</v>
      </c>
      <c r="C14" s="13">
        <v>0.1489049</v>
      </c>
      <c r="D14" s="13">
        <v>0.01719423</v>
      </c>
      <c r="E14" s="13">
        <v>0.01944167</v>
      </c>
      <c r="F14" s="25">
        <v>0.09724277</v>
      </c>
      <c r="G14" s="35">
        <v>0.03671501</v>
      </c>
    </row>
    <row r="15" spans="1:7" ht="12">
      <c r="A15" s="21" t="s">
        <v>23</v>
      </c>
      <c r="B15" s="31">
        <v>-0.3099801</v>
      </c>
      <c r="C15" s="15">
        <v>-0.1434298</v>
      </c>
      <c r="D15" s="15">
        <v>-0.1001079</v>
      </c>
      <c r="E15" s="15">
        <v>-0.1357351</v>
      </c>
      <c r="F15" s="27">
        <v>-0.3016621</v>
      </c>
      <c r="G15" s="37">
        <v>-0.1763466</v>
      </c>
    </row>
    <row r="16" spans="1:7" ht="12">
      <c r="A16" s="20" t="s">
        <v>24</v>
      </c>
      <c r="B16" s="29">
        <v>-0.01704645</v>
      </c>
      <c r="C16" s="13">
        <v>-0.01829873</v>
      </c>
      <c r="D16" s="13">
        <v>-0.03097677</v>
      </c>
      <c r="E16" s="13">
        <v>0.03592134</v>
      </c>
      <c r="F16" s="25">
        <v>-0.00437208</v>
      </c>
      <c r="G16" s="35">
        <v>-0.006259451</v>
      </c>
    </row>
    <row r="17" spans="1:7" ht="12">
      <c r="A17" s="20" t="s">
        <v>25</v>
      </c>
      <c r="B17" s="29">
        <v>-0.04288324</v>
      </c>
      <c r="C17" s="13">
        <v>-0.02106342</v>
      </c>
      <c r="D17" s="13">
        <v>-0.03095964</v>
      </c>
      <c r="E17" s="13">
        <v>-0.007396694</v>
      </c>
      <c r="F17" s="25">
        <v>-0.005471003</v>
      </c>
      <c r="G17" s="35">
        <v>-0.02123231</v>
      </c>
    </row>
    <row r="18" spans="1:7" ht="12">
      <c r="A18" s="20" t="s">
        <v>26</v>
      </c>
      <c r="B18" s="29">
        <v>-0.01016526</v>
      </c>
      <c r="C18" s="13">
        <v>0.05511575</v>
      </c>
      <c r="D18" s="13">
        <v>0.01276796</v>
      </c>
      <c r="E18" s="13">
        <v>0.02906707</v>
      </c>
      <c r="F18" s="25">
        <v>-0.02621273</v>
      </c>
      <c r="G18" s="35">
        <v>0.01837264</v>
      </c>
    </row>
    <row r="19" spans="1:7" ht="12">
      <c r="A19" s="21" t="s">
        <v>27</v>
      </c>
      <c r="B19" s="31">
        <v>-0.2040053</v>
      </c>
      <c r="C19" s="15">
        <v>-0.1774629</v>
      </c>
      <c r="D19" s="15">
        <v>-0.1950843</v>
      </c>
      <c r="E19" s="15">
        <v>-0.1807188</v>
      </c>
      <c r="F19" s="27">
        <v>-0.1209624</v>
      </c>
      <c r="G19" s="37">
        <v>-0.1787918</v>
      </c>
    </row>
    <row r="20" spans="1:7" ht="12.75" thickBot="1">
      <c r="A20" s="44" t="s">
        <v>28</v>
      </c>
      <c r="B20" s="45">
        <v>0.0007910064</v>
      </c>
      <c r="C20" s="46">
        <v>-0.0009409898</v>
      </c>
      <c r="D20" s="46">
        <v>0.004178773</v>
      </c>
      <c r="E20" s="46">
        <v>-0.00478818</v>
      </c>
      <c r="F20" s="47">
        <v>0.003908565</v>
      </c>
      <c r="G20" s="48">
        <v>0.0002615057</v>
      </c>
    </row>
    <row r="21" spans="1:7" ht="12.75" thickTop="1">
      <c r="A21" s="6" t="s">
        <v>29</v>
      </c>
      <c r="B21" s="39">
        <v>33.46998</v>
      </c>
      <c r="C21" s="40">
        <v>54.79161</v>
      </c>
      <c r="D21" s="40">
        <v>-33.12778</v>
      </c>
      <c r="E21" s="40">
        <v>-25.18373</v>
      </c>
      <c r="F21" s="41">
        <v>-29.88878</v>
      </c>
      <c r="G21" s="43">
        <v>0.009341468</v>
      </c>
    </row>
    <row r="22" spans="1:7" ht="12">
      <c r="A22" s="20" t="s">
        <v>30</v>
      </c>
      <c r="B22" s="29">
        <v>-41.03229</v>
      </c>
      <c r="C22" s="13">
        <v>-38.64738</v>
      </c>
      <c r="D22" s="13">
        <v>0.623154</v>
      </c>
      <c r="E22" s="13">
        <v>22.16623</v>
      </c>
      <c r="F22" s="25">
        <v>74.08527</v>
      </c>
      <c r="G22" s="36">
        <v>0</v>
      </c>
    </row>
    <row r="23" spans="1:7" ht="12">
      <c r="A23" s="20" t="s">
        <v>31</v>
      </c>
      <c r="B23" s="29">
        <v>-1.854811</v>
      </c>
      <c r="C23" s="13">
        <v>-2.98545</v>
      </c>
      <c r="D23" s="13">
        <v>0.0720448</v>
      </c>
      <c r="E23" s="13">
        <v>-2.034396</v>
      </c>
      <c r="F23" s="25">
        <v>5.263689</v>
      </c>
      <c r="G23" s="35">
        <v>-0.7572851</v>
      </c>
    </row>
    <row r="24" spans="1:7" ht="12">
      <c r="A24" s="20" t="s">
        <v>32</v>
      </c>
      <c r="B24" s="29">
        <v>0.5209421</v>
      </c>
      <c r="C24" s="13">
        <v>2.851158</v>
      </c>
      <c r="D24" s="13">
        <v>0.9771251</v>
      </c>
      <c r="E24" s="13">
        <v>2.058499</v>
      </c>
      <c r="F24" s="25">
        <v>1.6619</v>
      </c>
      <c r="G24" s="35">
        <v>1.713721</v>
      </c>
    </row>
    <row r="25" spans="1:7" ht="12">
      <c r="A25" s="20" t="s">
        <v>33</v>
      </c>
      <c r="B25" s="29">
        <v>-0.4142185</v>
      </c>
      <c r="C25" s="13">
        <v>-1.468138</v>
      </c>
      <c r="D25" s="13">
        <v>0.2365604</v>
      </c>
      <c r="E25" s="13">
        <v>-1.421934</v>
      </c>
      <c r="F25" s="25">
        <v>-0.8211062</v>
      </c>
      <c r="G25" s="35">
        <v>-0.8081017</v>
      </c>
    </row>
    <row r="26" spans="1:7" ht="12">
      <c r="A26" s="21" t="s">
        <v>34</v>
      </c>
      <c r="B26" s="31">
        <v>0.683702</v>
      </c>
      <c r="C26" s="15">
        <v>0.3635855</v>
      </c>
      <c r="D26" s="15">
        <v>0.5921132</v>
      </c>
      <c r="E26" s="15">
        <v>0.3843787</v>
      </c>
      <c r="F26" s="27">
        <v>1.41755</v>
      </c>
      <c r="G26" s="37">
        <v>0.6103404</v>
      </c>
    </row>
    <row r="27" spans="1:7" ht="12">
      <c r="A27" s="20" t="s">
        <v>35</v>
      </c>
      <c r="B27" s="29">
        <v>0.001291652</v>
      </c>
      <c r="C27" s="13">
        <v>0.3517401</v>
      </c>
      <c r="D27" s="13">
        <v>0.172861</v>
      </c>
      <c r="E27" s="13">
        <v>0.3854876</v>
      </c>
      <c r="F27" s="25">
        <v>0.3186744</v>
      </c>
      <c r="G27" s="35">
        <v>0.2617125</v>
      </c>
    </row>
    <row r="28" spans="1:7" ht="12">
      <c r="A28" s="20" t="s">
        <v>36</v>
      </c>
      <c r="B28" s="29">
        <v>0.07164236</v>
      </c>
      <c r="C28" s="13">
        <v>0.289103</v>
      </c>
      <c r="D28" s="13">
        <v>-0.07008582</v>
      </c>
      <c r="E28" s="13">
        <v>-0.3238411</v>
      </c>
      <c r="F28" s="25">
        <v>0.2513405</v>
      </c>
      <c r="G28" s="35">
        <v>0.01863566</v>
      </c>
    </row>
    <row r="29" spans="1:7" ht="12">
      <c r="A29" s="20" t="s">
        <v>37</v>
      </c>
      <c r="B29" s="29">
        <v>-0.06734351</v>
      </c>
      <c r="C29" s="13">
        <v>0.03123535</v>
      </c>
      <c r="D29" s="13">
        <v>-0.04014594</v>
      </c>
      <c r="E29" s="13">
        <v>-0.1726231</v>
      </c>
      <c r="F29" s="25">
        <v>0.08560197</v>
      </c>
      <c r="G29" s="35">
        <v>-0.04202646</v>
      </c>
    </row>
    <row r="30" spans="1:7" ht="12">
      <c r="A30" s="21" t="s">
        <v>38</v>
      </c>
      <c r="B30" s="31">
        <v>0.1614668</v>
      </c>
      <c r="C30" s="15">
        <v>0.1211687</v>
      </c>
      <c r="D30" s="15">
        <v>0.06183412</v>
      </c>
      <c r="E30" s="15">
        <v>-0.07130119</v>
      </c>
      <c r="F30" s="27">
        <v>0.1045601</v>
      </c>
      <c r="G30" s="37">
        <v>0.06418794</v>
      </c>
    </row>
    <row r="31" spans="1:7" ht="12">
      <c r="A31" s="20" t="s">
        <v>39</v>
      </c>
      <c r="B31" s="29">
        <v>-0.03125312</v>
      </c>
      <c r="C31" s="13">
        <v>0.04720216</v>
      </c>
      <c r="D31" s="13">
        <v>-0.04463805</v>
      </c>
      <c r="E31" s="13">
        <v>-0.02466808</v>
      </c>
      <c r="F31" s="25">
        <v>0.01250877</v>
      </c>
      <c r="G31" s="35">
        <v>-0.008172069</v>
      </c>
    </row>
    <row r="32" spans="1:7" ht="12">
      <c r="A32" s="20" t="s">
        <v>40</v>
      </c>
      <c r="B32" s="29">
        <v>0.01979643</v>
      </c>
      <c r="C32" s="13">
        <v>0.01189587</v>
      </c>
      <c r="D32" s="13">
        <v>-0.00275072</v>
      </c>
      <c r="E32" s="13">
        <v>-0.04753164</v>
      </c>
      <c r="F32" s="25">
        <v>0.03393928</v>
      </c>
      <c r="G32" s="35">
        <v>-0.001849382</v>
      </c>
    </row>
    <row r="33" spans="1:7" ht="12">
      <c r="A33" s="20" t="s">
        <v>41</v>
      </c>
      <c r="B33" s="29">
        <v>0.07034191</v>
      </c>
      <c r="C33" s="13">
        <v>0.0744525</v>
      </c>
      <c r="D33" s="13">
        <v>0.08346718</v>
      </c>
      <c r="E33" s="13">
        <v>0.08801846</v>
      </c>
      <c r="F33" s="25">
        <v>0.03948694</v>
      </c>
      <c r="G33" s="35">
        <v>0.07462812</v>
      </c>
    </row>
    <row r="34" spans="1:7" ht="12">
      <c r="A34" s="21" t="s">
        <v>42</v>
      </c>
      <c r="B34" s="31">
        <v>0.02051336</v>
      </c>
      <c r="C34" s="15">
        <v>0.01706862</v>
      </c>
      <c r="D34" s="15">
        <v>0.002301014</v>
      </c>
      <c r="E34" s="15">
        <v>0.00224496</v>
      </c>
      <c r="F34" s="27">
        <v>-0.0356877</v>
      </c>
      <c r="G34" s="37">
        <v>0.003426455</v>
      </c>
    </row>
    <row r="35" spans="1:7" ht="12.75" thickBot="1">
      <c r="A35" s="22" t="s">
        <v>43</v>
      </c>
      <c r="B35" s="32">
        <v>-0.002203333</v>
      </c>
      <c r="C35" s="16">
        <v>-0.006484255</v>
      </c>
      <c r="D35" s="16">
        <v>-0.00580033</v>
      </c>
      <c r="E35" s="16">
        <v>-0.009698532</v>
      </c>
      <c r="F35" s="28">
        <v>0.002807574</v>
      </c>
      <c r="G35" s="38">
        <v>-0.005235042</v>
      </c>
    </row>
    <row r="36" spans="1:7" ht="12">
      <c r="A36" s="4" t="s">
        <v>44</v>
      </c>
      <c r="B36" s="3">
        <v>23.703</v>
      </c>
      <c r="C36" s="3">
        <v>23.703</v>
      </c>
      <c r="D36" s="3">
        <v>23.70606</v>
      </c>
      <c r="E36" s="3">
        <v>23.703</v>
      </c>
      <c r="F36" s="3">
        <v>23.70911</v>
      </c>
      <c r="G36" s="3"/>
    </row>
    <row r="37" spans="1:6" ht="12">
      <c r="A37" s="4" t="s">
        <v>45</v>
      </c>
      <c r="B37" s="2">
        <v>-0.2751668</v>
      </c>
      <c r="C37" s="2">
        <v>-0.2298991</v>
      </c>
      <c r="D37" s="2">
        <v>-0.2161662</v>
      </c>
      <c r="E37" s="2">
        <v>-0.2034505</v>
      </c>
      <c r="F37" s="2">
        <v>-0.1993815</v>
      </c>
    </row>
    <row r="38" spans="1:7" ht="12">
      <c r="A38" s="4" t="s">
        <v>53</v>
      </c>
      <c r="B38" s="2">
        <v>-0.0001872931</v>
      </c>
      <c r="C38" s="2">
        <v>0.0001835278</v>
      </c>
      <c r="D38" s="2">
        <v>-0.0001059233</v>
      </c>
      <c r="E38" s="2">
        <v>0.0001222429</v>
      </c>
      <c r="F38" s="2">
        <v>-0.0001560779</v>
      </c>
      <c r="G38" s="2">
        <v>0.0001721275</v>
      </c>
    </row>
    <row r="39" spans="1:7" ht="12.75" thickBot="1">
      <c r="A39" s="4" t="s">
        <v>54</v>
      </c>
      <c r="B39" s="2">
        <v>-5.766747E-05</v>
      </c>
      <c r="C39" s="2">
        <v>-9.243645E-05</v>
      </c>
      <c r="D39" s="2">
        <v>5.632383E-05</v>
      </c>
      <c r="E39" s="2">
        <v>4.254138E-05</v>
      </c>
      <c r="F39" s="2">
        <v>5.196724E-05</v>
      </c>
      <c r="G39" s="2">
        <v>0.0007597101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3.116092</v>
      </c>
      <c r="F40" s="17" t="s">
        <v>48</v>
      </c>
      <c r="G40" s="8">
        <v>54.959082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0.00375</v>
      </c>
      <c r="D4">
        <v>0.003749</v>
      </c>
      <c r="E4">
        <v>0.003751</v>
      </c>
      <c r="F4">
        <v>0.002078</v>
      </c>
      <c r="G4">
        <v>0.011686</v>
      </c>
    </row>
    <row r="5" spans="1:7" ht="12.75">
      <c r="A5" t="s">
        <v>13</v>
      </c>
      <c r="B5">
        <v>-2.051603</v>
      </c>
      <c r="C5">
        <v>-1.932359</v>
      </c>
      <c r="D5">
        <v>0.031158</v>
      </c>
      <c r="E5">
        <v>1.10831</v>
      </c>
      <c r="F5">
        <v>3.704196</v>
      </c>
      <c r="G5">
        <v>4.946158</v>
      </c>
    </row>
    <row r="6" spans="1:7" ht="12.75">
      <c r="A6" t="s">
        <v>14</v>
      </c>
      <c r="B6" s="49">
        <v>110.3116</v>
      </c>
      <c r="C6" s="49">
        <v>-107.7474</v>
      </c>
      <c r="D6" s="49">
        <v>62.30991</v>
      </c>
      <c r="E6" s="49">
        <v>-71.85213</v>
      </c>
      <c r="F6" s="49">
        <v>92.03701</v>
      </c>
      <c r="G6" s="49">
        <v>-0.0009219077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1.765317</v>
      </c>
      <c r="C8" s="49">
        <v>2.441336</v>
      </c>
      <c r="D8" s="49">
        <v>3.253152</v>
      </c>
      <c r="E8" s="49">
        <v>0.05797495</v>
      </c>
      <c r="F8" s="49">
        <v>-3.655195</v>
      </c>
      <c r="G8" s="49">
        <v>1.152137</v>
      </c>
    </row>
    <row r="9" spans="1:7" ht="12.75">
      <c r="A9" t="s">
        <v>17</v>
      </c>
      <c r="B9" s="49">
        <v>1.58342</v>
      </c>
      <c r="C9" s="49">
        <v>1.644641</v>
      </c>
      <c r="D9" s="49">
        <v>0.860987</v>
      </c>
      <c r="E9" s="49">
        <v>0.00783952</v>
      </c>
      <c r="F9" s="49">
        <v>-2.210748</v>
      </c>
      <c r="G9" s="49">
        <v>0.5391464</v>
      </c>
    </row>
    <row r="10" spans="1:7" ht="12.75">
      <c r="A10" t="s">
        <v>18</v>
      </c>
      <c r="B10" s="49">
        <v>-0.06546555</v>
      </c>
      <c r="C10" s="49">
        <v>0.2511889</v>
      </c>
      <c r="D10" s="49">
        <v>-0.7276331</v>
      </c>
      <c r="E10" s="49">
        <v>0.303225</v>
      </c>
      <c r="F10" s="49">
        <v>0.3429278</v>
      </c>
      <c r="G10" s="49">
        <v>-0.005396233</v>
      </c>
    </row>
    <row r="11" spans="1:7" ht="12.75">
      <c r="A11" t="s">
        <v>19</v>
      </c>
      <c r="B11" s="49">
        <v>2.046287</v>
      </c>
      <c r="C11" s="49">
        <v>0.5607056</v>
      </c>
      <c r="D11" s="49">
        <v>1.307609</v>
      </c>
      <c r="E11" s="49">
        <v>0.4528675</v>
      </c>
      <c r="F11" s="49">
        <v>12.23089</v>
      </c>
      <c r="G11" s="49">
        <v>2.485639</v>
      </c>
    </row>
    <row r="12" spans="1:7" ht="12.75">
      <c r="A12" t="s">
        <v>20</v>
      </c>
      <c r="B12" s="49">
        <v>-0.1293417</v>
      </c>
      <c r="C12" s="49">
        <v>0.06213298</v>
      </c>
      <c r="D12" s="49">
        <v>-0.01560312</v>
      </c>
      <c r="E12" s="49">
        <v>0.2901302</v>
      </c>
      <c r="F12" s="49">
        <v>-0.2222012</v>
      </c>
      <c r="G12" s="49">
        <v>0.03270664</v>
      </c>
    </row>
    <row r="13" spans="1:7" ht="12.75">
      <c r="A13" t="s">
        <v>21</v>
      </c>
      <c r="B13" s="49">
        <v>0.1971801</v>
      </c>
      <c r="C13" s="49">
        <v>0.180981</v>
      </c>
      <c r="D13" s="49">
        <v>-0.03982972</v>
      </c>
      <c r="E13" s="49">
        <v>-0.02253568</v>
      </c>
      <c r="F13" s="49">
        <v>-0.394645</v>
      </c>
      <c r="G13" s="49">
        <v>0.00444705</v>
      </c>
    </row>
    <row r="14" spans="1:7" ht="12.75">
      <c r="A14" t="s">
        <v>22</v>
      </c>
      <c r="B14" s="49">
        <v>-0.1444651</v>
      </c>
      <c r="C14" s="49">
        <v>0.1489049</v>
      </c>
      <c r="D14" s="49">
        <v>0.01719423</v>
      </c>
      <c r="E14" s="49">
        <v>0.01944167</v>
      </c>
      <c r="F14" s="49">
        <v>0.09724277</v>
      </c>
      <c r="G14" s="49">
        <v>0.03671501</v>
      </c>
    </row>
    <row r="15" spans="1:7" ht="12.75">
      <c r="A15" t="s">
        <v>23</v>
      </c>
      <c r="B15" s="49">
        <v>-0.3099801</v>
      </c>
      <c r="C15" s="49">
        <v>-0.1434298</v>
      </c>
      <c r="D15" s="49">
        <v>-0.1001079</v>
      </c>
      <c r="E15" s="49">
        <v>-0.1357351</v>
      </c>
      <c r="F15" s="49">
        <v>-0.3016621</v>
      </c>
      <c r="G15" s="49">
        <v>-0.1763466</v>
      </c>
    </row>
    <row r="16" spans="1:7" ht="12.75">
      <c r="A16" t="s">
        <v>24</v>
      </c>
      <c r="B16" s="49">
        <v>-0.01704645</v>
      </c>
      <c r="C16" s="49">
        <v>-0.01829873</v>
      </c>
      <c r="D16" s="49">
        <v>-0.03097677</v>
      </c>
      <c r="E16" s="49">
        <v>0.03592134</v>
      </c>
      <c r="F16" s="49">
        <v>-0.00437208</v>
      </c>
      <c r="G16" s="49">
        <v>-0.006259451</v>
      </c>
    </row>
    <row r="17" spans="1:7" ht="12.75">
      <c r="A17" t="s">
        <v>25</v>
      </c>
      <c r="B17" s="49">
        <v>-0.04288324</v>
      </c>
      <c r="C17" s="49">
        <v>-0.02106342</v>
      </c>
      <c r="D17" s="49">
        <v>-0.03095964</v>
      </c>
      <c r="E17" s="49">
        <v>-0.007396694</v>
      </c>
      <c r="F17" s="49">
        <v>-0.005471003</v>
      </c>
      <c r="G17" s="49">
        <v>-0.02123231</v>
      </c>
    </row>
    <row r="18" spans="1:7" ht="12.75">
      <c r="A18" t="s">
        <v>26</v>
      </c>
      <c r="B18" s="49">
        <v>-0.01016526</v>
      </c>
      <c r="C18" s="49">
        <v>0.05511575</v>
      </c>
      <c r="D18" s="49">
        <v>0.01276796</v>
      </c>
      <c r="E18" s="49">
        <v>0.02906707</v>
      </c>
      <c r="F18" s="49">
        <v>-0.02621273</v>
      </c>
      <c r="G18" s="49">
        <v>0.01837264</v>
      </c>
    </row>
    <row r="19" spans="1:7" ht="12.75">
      <c r="A19" t="s">
        <v>27</v>
      </c>
      <c r="B19" s="49">
        <v>-0.2040053</v>
      </c>
      <c r="C19" s="49">
        <v>-0.1774629</v>
      </c>
      <c r="D19" s="49">
        <v>-0.1950843</v>
      </c>
      <c r="E19" s="49">
        <v>-0.1807188</v>
      </c>
      <c r="F19" s="49">
        <v>-0.1209624</v>
      </c>
      <c r="G19" s="49">
        <v>-0.1787918</v>
      </c>
    </row>
    <row r="20" spans="1:7" ht="12.75">
      <c r="A20" t="s">
        <v>28</v>
      </c>
      <c r="B20" s="49">
        <v>0.0007910064</v>
      </c>
      <c r="C20" s="49">
        <v>-0.0009409898</v>
      </c>
      <c r="D20" s="49">
        <v>0.004178773</v>
      </c>
      <c r="E20" s="49">
        <v>-0.00478818</v>
      </c>
      <c r="F20" s="49">
        <v>0.003908565</v>
      </c>
      <c r="G20" s="49">
        <v>0.0002615057</v>
      </c>
    </row>
    <row r="21" spans="1:7" ht="12.75">
      <c r="A21" t="s">
        <v>29</v>
      </c>
      <c r="B21" s="49">
        <v>33.46998</v>
      </c>
      <c r="C21" s="49">
        <v>54.79161</v>
      </c>
      <c r="D21" s="49">
        <v>-33.12778</v>
      </c>
      <c r="E21" s="49">
        <v>-25.18373</v>
      </c>
      <c r="F21" s="49">
        <v>-29.88878</v>
      </c>
      <c r="G21" s="49">
        <v>0.009341468</v>
      </c>
    </row>
    <row r="22" spans="1:7" ht="12.75">
      <c r="A22" t="s">
        <v>30</v>
      </c>
      <c r="B22" s="49">
        <v>-41.03229</v>
      </c>
      <c r="C22" s="49">
        <v>-38.64738</v>
      </c>
      <c r="D22" s="49">
        <v>0.623154</v>
      </c>
      <c r="E22" s="49">
        <v>22.16623</v>
      </c>
      <c r="F22" s="49">
        <v>74.08527</v>
      </c>
      <c r="G22" s="49">
        <v>0</v>
      </c>
    </row>
    <row r="23" spans="1:7" ht="12.75">
      <c r="A23" t="s">
        <v>31</v>
      </c>
      <c r="B23" s="49">
        <v>-1.854811</v>
      </c>
      <c r="C23" s="49">
        <v>-2.98545</v>
      </c>
      <c r="D23" s="49">
        <v>0.0720448</v>
      </c>
      <c r="E23" s="49">
        <v>-2.034396</v>
      </c>
      <c r="F23" s="49">
        <v>5.263689</v>
      </c>
      <c r="G23" s="49">
        <v>-0.7572851</v>
      </c>
    </row>
    <row r="24" spans="1:7" ht="12.75">
      <c r="A24" t="s">
        <v>32</v>
      </c>
      <c r="B24" s="49">
        <v>0.5209421</v>
      </c>
      <c r="C24" s="49">
        <v>2.851158</v>
      </c>
      <c r="D24" s="49">
        <v>0.9771251</v>
      </c>
      <c r="E24" s="49">
        <v>2.058499</v>
      </c>
      <c r="F24" s="49">
        <v>1.6619</v>
      </c>
      <c r="G24" s="49">
        <v>1.713721</v>
      </c>
    </row>
    <row r="25" spans="1:7" ht="12.75">
      <c r="A25" t="s">
        <v>33</v>
      </c>
      <c r="B25" s="49">
        <v>-0.4142185</v>
      </c>
      <c r="C25" s="49">
        <v>-1.468138</v>
      </c>
      <c r="D25" s="49">
        <v>0.2365604</v>
      </c>
      <c r="E25" s="49">
        <v>-1.421934</v>
      </c>
      <c r="F25" s="49">
        <v>-0.8211062</v>
      </c>
      <c r="G25" s="49">
        <v>-0.8081017</v>
      </c>
    </row>
    <row r="26" spans="1:7" ht="12.75">
      <c r="A26" t="s">
        <v>34</v>
      </c>
      <c r="B26" s="49">
        <v>0.683702</v>
      </c>
      <c r="C26" s="49">
        <v>0.3635855</v>
      </c>
      <c r="D26" s="49">
        <v>0.5921132</v>
      </c>
      <c r="E26" s="49">
        <v>0.3843787</v>
      </c>
      <c r="F26" s="49">
        <v>1.41755</v>
      </c>
      <c r="G26" s="49">
        <v>0.6103404</v>
      </c>
    </row>
    <row r="27" spans="1:7" ht="12.75">
      <c r="A27" t="s">
        <v>35</v>
      </c>
      <c r="B27" s="49">
        <v>0.001291652</v>
      </c>
      <c r="C27" s="49">
        <v>0.3517401</v>
      </c>
      <c r="D27" s="49">
        <v>0.172861</v>
      </c>
      <c r="E27" s="49">
        <v>0.3854876</v>
      </c>
      <c r="F27" s="49">
        <v>0.3186744</v>
      </c>
      <c r="G27" s="49">
        <v>0.2617125</v>
      </c>
    </row>
    <row r="28" spans="1:7" ht="12.75">
      <c r="A28" t="s">
        <v>36</v>
      </c>
      <c r="B28" s="49">
        <v>0.07164236</v>
      </c>
      <c r="C28" s="49">
        <v>0.289103</v>
      </c>
      <c r="D28" s="49">
        <v>-0.07008582</v>
      </c>
      <c r="E28" s="49">
        <v>-0.3238411</v>
      </c>
      <c r="F28" s="49">
        <v>0.2513405</v>
      </c>
      <c r="G28" s="49">
        <v>0.01863566</v>
      </c>
    </row>
    <row r="29" spans="1:7" ht="12.75">
      <c r="A29" t="s">
        <v>37</v>
      </c>
      <c r="B29" s="49">
        <v>-0.06734351</v>
      </c>
      <c r="C29" s="49">
        <v>0.03123535</v>
      </c>
      <c r="D29" s="49">
        <v>-0.04014594</v>
      </c>
      <c r="E29" s="49">
        <v>-0.1726231</v>
      </c>
      <c r="F29" s="49">
        <v>0.08560197</v>
      </c>
      <c r="G29" s="49">
        <v>-0.04202646</v>
      </c>
    </row>
    <row r="30" spans="1:7" ht="12.75">
      <c r="A30" t="s">
        <v>38</v>
      </c>
      <c r="B30" s="49">
        <v>0.1614668</v>
      </c>
      <c r="C30" s="49">
        <v>0.1211687</v>
      </c>
      <c r="D30" s="49">
        <v>0.06183412</v>
      </c>
      <c r="E30" s="49">
        <v>-0.07130119</v>
      </c>
      <c r="F30" s="49">
        <v>0.1045601</v>
      </c>
      <c r="G30" s="49">
        <v>0.06418794</v>
      </c>
    </row>
    <row r="31" spans="1:7" ht="12.75">
      <c r="A31" t="s">
        <v>39</v>
      </c>
      <c r="B31" s="49">
        <v>-0.03125312</v>
      </c>
      <c r="C31" s="49">
        <v>0.04720216</v>
      </c>
      <c r="D31" s="49">
        <v>-0.04463805</v>
      </c>
      <c r="E31" s="49">
        <v>-0.02466808</v>
      </c>
      <c r="F31" s="49">
        <v>0.01250877</v>
      </c>
      <c r="G31" s="49">
        <v>-0.008172069</v>
      </c>
    </row>
    <row r="32" spans="1:7" ht="12.75">
      <c r="A32" t="s">
        <v>40</v>
      </c>
      <c r="B32" s="49">
        <v>0.01979643</v>
      </c>
      <c r="C32" s="49">
        <v>0.01189587</v>
      </c>
      <c r="D32" s="49">
        <v>-0.00275072</v>
      </c>
      <c r="E32" s="49">
        <v>-0.04753164</v>
      </c>
      <c r="F32" s="49">
        <v>0.03393928</v>
      </c>
      <c r="G32" s="49">
        <v>-0.001849382</v>
      </c>
    </row>
    <row r="33" spans="1:7" ht="12.75">
      <c r="A33" t="s">
        <v>41</v>
      </c>
      <c r="B33" s="49">
        <v>0.07034191</v>
      </c>
      <c r="C33" s="49">
        <v>0.0744525</v>
      </c>
      <c r="D33" s="49">
        <v>0.08346718</v>
      </c>
      <c r="E33" s="49">
        <v>0.08801846</v>
      </c>
      <c r="F33" s="49">
        <v>0.03948694</v>
      </c>
      <c r="G33" s="49">
        <v>0.07462812</v>
      </c>
    </row>
    <row r="34" spans="1:7" ht="12.75">
      <c r="A34" t="s">
        <v>42</v>
      </c>
      <c r="B34" s="49">
        <v>0.02051336</v>
      </c>
      <c r="C34" s="49">
        <v>0.01706862</v>
      </c>
      <c r="D34" s="49">
        <v>0.002301014</v>
      </c>
      <c r="E34" s="49">
        <v>0.00224496</v>
      </c>
      <c r="F34" s="49">
        <v>-0.0356877</v>
      </c>
      <c r="G34" s="49">
        <v>0.003426455</v>
      </c>
    </row>
    <row r="35" spans="1:7" ht="12.75">
      <c r="A35" t="s">
        <v>43</v>
      </c>
      <c r="B35" s="49">
        <v>-0.002203333</v>
      </c>
      <c r="C35" s="49">
        <v>-0.006484255</v>
      </c>
      <c r="D35" s="49">
        <v>-0.00580033</v>
      </c>
      <c r="E35" s="49">
        <v>-0.009698532</v>
      </c>
      <c r="F35" s="49">
        <v>0.002807574</v>
      </c>
      <c r="G35" s="49">
        <v>-0.005235042</v>
      </c>
    </row>
    <row r="36" spans="1:6" ht="12.75">
      <c r="A36" t="s">
        <v>44</v>
      </c>
      <c r="B36" s="49">
        <v>23.703</v>
      </c>
      <c r="C36" s="49">
        <v>23.703</v>
      </c>
      <c r="D36" s="49">
        <v>23.70606</v>
      </c>
      <c r="E36" s="49">
        <v>23.703</v>
      </c>
      <c r="F36" s="49">
        <v>23.70911</v>
      </c>
    </row>
    <row r="37" spans="1:6" ht="12.75">
      <c r="A37" t="s">
        <v>45</v>
      </c>
      <c r="B37" s="49">
        <v>-0.2751668</v>
      </c>
      <c r="C37" s="49">
        <v>-0.2298991</v>
      </c>
      <c r="D37" s="49">
        <v>-0.2161662</v>
      </c>
      <c r="E37" s="49">
        <v>-0.2034505</v>
      </c>
      <c r="F37" s="49">
        <v>-0.1993815</v>
      </c>
    </row>
    <row r="38" spans="1:7" ht="12.75">
      <c r="A38" t="s">
        <v>55</v>
      </c>
      <c r="B38" s="49">
        <v>-0.0001872931</v>
      </c>
      <c r="C38" s="49">
        <v>0.0001835278</v>
      </c>
      <c r="D38" s="49">
        <v>-0.0001059233</v>
      </c>
      <c r="E38" s="49">
        <v>0.0001222429</v>
      </c>
      <c r="F38" s="49">
        <v>-0.0001560779</v>
      </c>
      <c r="G38" s="49">
        <v>0.0001721275</v>
      </c>
    </row>
    <row r="39" spans="1:7" ht="12.75">
      <c r="A39" t="s">
        <v>56</v>
      </c>
      <c r="B39" s="49">
        <v>-5.766747E-05</v>
      </c>
      <c r="C39" s="49">
        <v>-9.243645E-05</v>
      </c>
      <c r="D39" s="49">
        <v>5.632383E-05</v>
      </c>
      <c r="E39" s="49">
        <v>4.254138E-05</v>
      </c>
      <c r="F39" s="49">
        <v>5.196724E-05</v>
      </c>
      <c r="G39" s="49">
        <v>0.0007597101</v>
      </c>
    </row>
    <row r="40" spans="2:7" ht="12.75">
      <c r="B40" t="s">
        <v>46</v>
      </c>
      <c r="C40">
        <v>-0.00375</v>
      </c>
      <c r="D40" t="s">
        <v>47</v>
      </c>
      <c r="E40">
        <v>3.116092</v>
      </c>
      <c r="F40" t="s">
        <v>48</v>
      </c>
      <c r="G40">
        <v>54.959082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-0.00018729309715461364</v>
      </c>
      <c r="C50">
        <f>-0.017/(C7*C7+C22*C22)*(C21*C22+C6*C7)</f>
        <v>0.0001835278226610922</v>
      </c>
      <c r="D50">
        <f>-0.017/(D7*D7+D22*D22)*(D21*D22+D6*D7)</f>
        <v>-0.00010592333715821246</v>
      </c>
      <c r="E50">
        <f>-0.017/(E7*E7+E22*E22)*(E21*E22+E6*E7)</f>
        <v>0.00012224291918924314</v>
      </c>
      <c r="F50">
        <f>-0.017/(F7*F7+F22*F22)*(F21*F22+F6*F7)</f>
        <v>-0.0001560779163478158</v>
      </c>
      <c r="G50">
        <f>(B50*B$4+C50*C$4+D50*D$4+E50*E$4+F50*F$4)/SUM(B$4:F$4)</f>
        <v>1.9123978678002417E-07</v>
      </c>
    </row>
    <row r="51" spans="1:7" ht="12.75">
      <c r="A51" t="s">
        <v>59</v>
      </c>
      <c r="B51">
        <f>-0.017/(B7*B7+B22*B22)*(B21*B7-B6*B22)</f>
        <v>-5.766747246774463E-05</v>
      </c>
      <c r="C51">
        <f>-0.017/(C7*C7+C22*C22)*(C21*C7-C6*C22)</f>
        <v>-9.24364500497044E-05</v>
      </c>
      <c r="D51">
        <f>-0.017/(D7*D7+D22*D22)*(D21*D7-D6*D22)</f>
        <v>5.6323826655124354E-05</v>
      </c>
      <c r="E51">
        <f>-0.017/(E7*E7+E22*E22)*(E21*E7-E6*E22)</f>
        <v>4.254137453373799E-05</v>
      </c>
      <c r="F51">
        <f>-0.017/(F7*F7+F22*F22)*(F21*F7-F6*F22)</f>
        <v>5.196723345736654E-05</v>
      </c>
      <c r="G51">
        <f>(B51*B$4+C51*C$4+D51*D$4+E51*E$4+F51*F$4)/SUM(B$4:F$4)</f>
        <v>1.310270826775635E-07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9999.948518358746</v>
      </c>
      <c r="C62">
        <f>C7+(2/0.017)*(C8*C50-C23*C51)</f>
        <v>10000.020245727137</v>
      </c>
      <c r="D62">
        <f>D7+(2/0.017)*(D8*D50-D23*D51)</f>
        <v>9999.95898322883</v>
      </c>
      <c r="E62">
        <f>E7+(2/0.017)*(E8*E50-E23*E51)</f>
        <v>10000.011015650507</v>
      </c>
      <c r="F62">
        <f>F7+(2/0.017)*(F8*F50-F23*F51)</f>
        <v>10000.03493598404</v>
      </c>
    </row>
    <row r="63" spans="1:6" ht="12.75">
      <c r="A63" t="s">
        <v>67</v>
      </c>
      <c r="B63">
        <f>B8+(3/0.017)*(B9*B50-B24*B51)</f>
        <v>1.718283666761026</v>
      </c>
      <c r="C63">
        <f>C8+(3/0.017)*(C9*C50-C24*C51)</f>
        <v>2.5411104069129373</v>
      </c>
      <c r="D63">
        <f>D8+(3/0.017)*(D9*D50-D24*D51)</f>
        <v>3.227345992757187</v>
      </c>
      <c r="E63">
        <f>E8+(3/0.017)*(E9*E50-E24*E51)</f>
        <v>0.042690293918855995</v>
      </c>
      <c r="F63">
        <f>F8+(3/0.017)*(F9*F50-F24*F51)</f>
        <v>-3.6095447771540052</v>
      </c>
    </row>
    <row r="64" spans="1:6" ht="12.75">
      <c r="A64" t="s">
        <v>68</v>
      </c>
      <c r="B64">
        <f>B9+(4/0.017)*(B10*B50-B25*B51)</f>
        <v>1.5806845439228352</v>
      </c>
      <c r="C64">
        <f>C9+(4/0.017)*(C10*C50-C25*C51)</f>
        <v>1.623556455762485</v>
      </c>
      <c r="D64">
        <f>D9+(4/0.017)*(D10*D50-D25*D51)</f>
        <v>0.8759868445213431</v>
      </c>
      <c r="E64">
        <f>E9+(4/0.017)*(E10*E50-E25*E51)</f>
        <v>0.03079437553586223</v>
      </c>
      <c r="F64">
        <f>F9+(4/0.017)*(F10*F50-F25*F51)</f>
        <v>-2.213301609151306</v>
      </c>
    </row>
    <row r="65" spans="1:6" ht="12.75">
      <c r="A65" t="s">
        <v>69</v>
      </c>
      <c r="B65">
        <f>B10+(5/0.017)*(B11*B50-B26*B51)</f>
        <v>-0.16659145106943557</v>
      </c>
      <c r="C65">
        <f>C10+(5/0.017)*(C11*C50-C26*C51)</f>
        <v>0.2913399678915965</v>
      </c>
      <c r="D65">
        <f>D10+(5/0.017)*(D11*D50-D26*D51)</f>
        <v>-0.7781790971220953</v>
      </c>
      <c r="E65">
        <f>E10+(5/0.017)*(E11*E50-E26*E51)</f>
        <v>0.314697896166601</v>
      </c>
      <c r="F65">
        <f>F10+(5/0.017)*(F11*F50-F26*F51)</f>
        <v>-0.24020101707847852</v>
      </c>
    </row>
    <row r="66" spans="1:6" ht="12.75">
      <c r="A66" t="s">
        <v>70</v>
      </c>
      <c r="B66">
        <f>B11+(6/0.017)*(B12*B50-B27*B51)</f>
        <v>2.054863221373079</v>
      </c>
      <c r="C66">
        <f>C11+(6/0.017)*(C12*C50-C27*C51)</f>
        <v>0.5762056247243436</v>
      </c>
      <c r="D66">
        <f>D11+(6/0.017)*(D12*D50-D27*D51)</f>
        <v>1.3047560146615467</v>
      </c>
      <c r="E66">
        <f>E11+(6/0.017)*(E12*E50-E27*E51)</f>
        <v>0.45959709654938136</v>
      </c>
      <c r="F66">
        <f>F11+(6/0.017)*(F12*F50-F27*F51)</f>
        <v>12.23728532001093</v>
      </c>
    </row>
    <row r="67" spans="1:6" ht="12.75">
      <c r="A67" t="s">
        <v>71</v>
      </c>
      <c r="B67">
        <f>B12+(7/0.017)*(B13*B50-B28*B51)</f>
        <v>-0.14284718615435443</v>
      </c>
      <c r="C67">
        <f>C12+(7/0.017)*(C13*C50-C28*C51)</f>
        <v>0.08681362277895457</v>
      </c>
      <c r="D67">
        <f>D12+(7/0.017)*(D13*D50-D28*D51)</f>
        <v>-0.01224048534941317</v>
      </c>
      <c r="E67">
        <f>E12+(7/0.017)*(E13*E50-E28*E51)</f>
        <v>0.2946685957357542</v>
      </c>
      <c r="F67">
        <f>F12+(7/0.017)*(F13*F50-F28*F51)</f>
        <v>-0.2022166534121148</v>
      </c>
    </row>
    <row r="68" spans="1:6" ht="12.75">
      <c r="A68" t="s">
        <v>72</v>
      </c>
      <c r="B68">
        <f>B13+(8/0.017)*(B14*B50-B29*B51)</f>
        <v>0.2080854110592681</v>
      </c>
      <c r="C68">
        <f>C13+(8/0.017)*(C14*C50-C29*C51)</f>
        <v>0.195200047976766</v>
      </c>
      <c r="D68">
        <f>D13+(8/0.017)*(D14*D50-D29*D51)</f>
        <v>-0.03962270694399945</v>
      </c>
      <c r="E68">
        <f>E13+(8/0.017)*(E14*E50-E29*E51)</f>
        <v>-0.017961453908240544</v>
      </c>
      <c r="F68">
        <f>F13+(8/0.017)*(F14*F50-F29*F51)</f>
        <v>-0.40388073952041903</v>
      </c>
    </row>
    <row r="69" spans="1:6" ht="12.75">
      <c r="A69" t="s">
        <v>73</v>
      </c>
      <c r="B69">
        <f>B14+(9/0.017)*(B15*B50-B30*B51)</f>
        <v>-0.10879941546713148</v>
      </c>
      <c r="C69">
        <f>C14+(9/0.017)*(C15*C50-C30*C51)</f>
        <v>0.1408986300163409</v>
      </c>
      <c r="D69">
        <f>D14+(9/0.017)*(D15*D50-D30*D51)</f>
        <v>0.02096418631110801</v>
      </c>
      <c r="E69">
        <f>E14+(9/0.017)*(E15*E50-E30*E51)</f>
        <v>0.012263161877201554</v>
      </c>
      <c r="F69">
        <f>F14+(9/0.017)*(F15*F50-F30*F51)</f>
        <v>0.11929228976110164</v>
      </c>
    </row>
    <row r="70" spans="1:6" ht="12.75">
      <c r="A70" t="s">
        <v>74</v>
      </c>
      <c r="B70">
        <f>B15+(10/0.017)*(B16*B50-B31*B51)</f>
        <v>-0.3091622211889058</v>
      </c>
      <c r="C70">
        <f>C15+(10/0.017)*(C16*C50-C31*C51)</f>
        <v>-0.1428386976289912</v>
      </c>
      <c r="D70">
        <f>D15+(10/0.017)*(D16*D50-D31*D51)</f>
        <v>-0.0966988713863499</v>
      </c>
      <c r="E70">
        <f>E15+(10/0.017)*(E16*E50-E31*E51)</f>
        <v>-0.13253478029817792</v>
      </c>
      <c r="F70">
        <f>F15+(10/0.017)*(F16*F50-F31*F51)</f>
        <v>-0.30164307707902854</v>
      </c>
    </row>
    <row r="71" spans="1:6" ht="12.75">
      <c r="A71" t="s">
        <v>75</v>
      </c>
      <c r="B71">
        <f>B16+(11/0.017)*(B17*B50-B32*B51)</f>
        <v>-0.011110756229782252</v>
      </c>
      <c r="C71">
        <f>C16+(11/0.017)*(C17*C50-C32*C51)</f>
        <v>-0.02008856692886921</v>
      </c>
      <c r="D71">
        <f>D16+(11/0.017)*(D17*D50-D32*D51)</f>
        <v>-0.02875458917134057</v>
      </c>
      <c r="E71">
        <f>E16+(11/0.017)*(E17*E50-E32*E51)</f>
        <v>0.036644666244580335</v>
      </c>
      <c r="F71">
        <f>F16+(11/0.017)*(F17*F50-F32*F51)</f>
        <v>-0.004960792066128535</v>
      </c>
    </row>
    <row r="72" spans="1:6" ht="12.75">
      <c r="A72" t="s">
        <v>76</v>
      </c>
      <c r="B72">
        <f>B17+(12/0.017)*(B18*B50-B33*B51)</f>
        <v>-0.03867595304444555</v>
      </c>
      <c r="C72">
        <f>C17+(12/0.017)*(C18*C50-C33*C51)</f>
        <v>-0.009065256431182087</v>
      </c>
      <c r="D72">
        <f>D17+(12/0.017)*(D18*D50-D33*D51)</f>
        <v>-0.035232780642080914</v>
      </c>
      <c r="E72">
        <f>E17+(12/0.017)*(E18*E50-E33*E51)</f>
        <v>-0.007531646553175127</v>
      </c>
      <c r="F72">
        <f>F17+(12/0.017)*(F18*F50-F33*F51)</f>
        <v>-0.004031566823041748</v>
      </c>
    </row>
    <row r="73" spans="1:6" ht="12.75">
      <c r="A73" t="s">
        <v>77</v>
      </c>
      <c r="B73">
        <f>B18+(13/0.017)*(B19*B50-B34*B51)</f>
        <v>0.019957833838100084</v>
      </c>
      <c r="C73">
        <f>C18+(13/0.017)*(C19*C50-C34*C51)</f>
        <v>0.03141627817641267</v>
      </c>
      <c r="D73">
        <f>D18+(13/0.017)*(D19*D50-D34*D51)</f>
        <v>0.02847071977668171</v>
      </c>
      <c r="E73">
        <f>E18+(13/0.017)*(E19*E50-E34*E51)</f>
        <v>0.01210046614522628</v>
      </c>
      <c r="F73">
        <f>F18+(13/0.017)*(F19*F50-F34*F51)</f>
        <v>-0.010357203234321329</v>
      </c>
    </row>
    <row r="74" spans="1:6" ht="12.75">
      <c r="A74" t="s">
        <v>78</v>
      </c>
      <c r="B74">
        <f>B19+(14/0.017)*(B20*B50-B35*B51)</f>
        <v>-0.20423194409240933</v>
      </c>
      <c r="C74">
        <f>C19+(14/0.017)*(C20*C50-C35*C51)</f>
        <v>-0.17809873003034135</v>
      </c>
      <c r="D74">
        <f>D19+(14/0.017)*(D20*D50-D35*D51)</f>
        <v>-0.19517977407052572</v>
      </c>
      <c r="E74">
        <f>E19+(14/0.017)*(E20*E50-E35*E51)</f>
        <v>-0.18086105006234693</v>
      </c>
      <c r="F74">
        <f>F19+(14/0.017)*(F20*F50-F35*F51)</f>
        <v>-0.12158494091086092</v>
      </c>
    </row>
    <row r="75" spans="1:6" ht="12.75">
      <c r="A75" t="s">
        <v>79</v>
      </c>
      <c r="B75" s="49">
        <f>B20</f>
        <v>0.0007910064</v>
      </c>
      <c r="C75" s="49">
        <f>C20</f>
        <v>-0.0009409898</v>
      </c>
      <c r="D75" s="49">
        <f>D20</f>
        <v>0.004178773</v>
      </c>
      <c r="E75" s="49">
        <f>E20</f>
        <v>-0.00478818</v>
      </c>
      <c r="F75" s="49">
        <f>F20</f>
        <v>0.003908565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-41.00339683207858</v>
      </c>
      <c r="C82">
        <f>C22+(2/0.017)*(C8*C51+C23*C50)</f>
        <v>-38.73838959663318</v>
      </c>
      <c r="D82">
        <f>D22+(2/0.017)*(D8*D51+D23*D50)</f>
        <v>0.6438126757282205</v>
      </c>
      <c r="E82">
        <f>E22+(2/0.017)*(E8*E51+E23*E50)</f>
        <v>22.13726245038054</v>
      </c>
      <c r="F82">
        <f>F22+(2/0.017)*(F8*F51+F23*F50)</f>
        <v>73.96627047255056</v>
      </c>
    </row>
    <row r="83" spans="1:6" ht="12.75">
      <c r="A83" t="s">
        <v>82</v>
      </c>
      <c r="B83">
        <f>B23+(3/0.017)*(B9*B51+B24*B50)</f>
        <v>-1.8881428862239007</v>
      </c>
      <c r="C83">
        <f>C23+(3/0.017)*(C9*C51+C24*C50)</f>
        <v>-2.9199366980900194</v>
      </c>
      <c r="D83">
        <f>D23+(3/0.017)*(D9*D51+D24*D50)</f>
        <v>0.06233781137539944</v>
      </c>
      <c r="E83">
        <f>E23+(3/0.017)*(E9*E51+E24*E50)</f>
        <v>-1.9899306298474198</v>
      </c>
      <c r="F83">
        <f>F23+(3/0.017)*(F9*F51+F24*F50)</f>
        <v>5.197640938833557</v>
      </c>
    </row>
    <row r="84" spans="1:6" ht="12.75">
      <c r="A84" t="s">
        <v>83</v>
      </c>
      <c r="B84">
        <f>B24+(4/0.017)*(B10*B51+B25*B50)</f>
        <v>0.5400845702508115</v>
      </c>
      <c r="C84">
        <f>C24+(4/0.017)*(C10*C51+C25*C50)</f>
        <v>2.782296075126141</v>
      </c>
      <c r="D84">
        <f>D24+(4/0.017)*(D10*D51+D25*D50)</f>
        <v>0.9615861946822559</v>
      </c>
      <c r="E84">
        <f>E24+(4/0.017)*(E10*E51+E25*E50)</f>
        <v>2.0206350577031893</v>
      </c>
      <c r="F84">
        <f>F24+(4/0.017)*(F10*F51+F25*F50)</f>
        <v>1.6962476597265632</v>
      </c>
    </row>
    <row r="85" spans="1:6" ht="12.75">
      <c r="A85" t="s">
        <v>84</v>
      </c>
      <c r="B85">
        <f>B25+(5/0.017)*(B11*B51+B26*B50)</f>
        <v>-0.48658816598364923</v>
      </c>
      <c r="C85">
        <f>C25+(5/0.017)*(C11*C51+C26*C50)</f>
        <v>-1.4637561117708366</v>
      </c>
      <c r="D85">
        <f>D25+(5/0.017)*(D11*D51+D26*D50)</f>
        <v>0.23977538133213308</v>
      </c>
      <c r="E85">
        <f>E25+(5/0.017)*(E11*E51+E26*E50)</f>
        <v>-1.4024477705018166</v>
      </c>
      <c r="F85">
        <f>F25+(5/0.017)*(F11*F51+F26*F50)</f>
        <v>-0.699236415969846</v>
      </c>
    </row>
    <row r="86" spans="1:6" ht="12.75">
      <c r="A86" t="s">
        <v>85</v>
      </c>
      <c r="B86">
        <f>B26+(6/0.017)*(B12*B51+B27*B50)</f>
        <v>0.6862491381482901</v>
      </c>
      <c r="C86">
        <f>C26+(6/0.017)*(C12*C51+C27*C50)</f>
        <v>0.38434223268001844</v>
      </c>
      <c r="D86">
        <f>D26+(6/0.017)*(D12*D51+D27*D50)</f>
        <v>0.5853406677374124</v>
      </c>
      <c r="E86">
        <f>E26+(6/0.017)*(E12*E51+E27*E50)</f>
        <v>0.4053665824836483</v>
      </c>
      <c r="F86">
        <f>F26+(6/0.017)*(F12*F51+F27*F50)</f>
        <v>1.3959199230657775</v>
      </c>
    </row>
    <row r="87" spans="1:6" ht="12.75">
      <c r="A87" t="s">
        <v>86</v>
      </c>
      <c r="B87">
        <f>B27+(7/0.017)*(B13*B51+B28*B50)</f>
        <v>-0.008915582256389446</v>
      </c>
      <c r="C87">
        <f>C27+(7/0.017)*(C13*C51+C28*C50)</f>
        <v>0.36669918356696524</v>
      </c>
      <c r="D87">
        <f>D27+(7/0.017)*(D13*D51+D28*D50)</f>
        <v>0.1749940901104749</v>
      </c>
      <c r="E87">
        <f>E27+(7/0.017)*(E13*E51+E28*E50)</f>
        <v>0.36879219637970845</v>
      </c>
      <c r="F87">
        <f>F27+(7/0.017)*(F13*F51+F28*F50)</f>
        <v>0.2940766839605174</v>
      </c>
    </row>
    <row r="88" spans="1:6" ht="12.75">
      <c r="A88" t="s">
        <v>87</v>
      </c>
      <c r="B88">
        <f>B28+(8/0.017)*(B14*B51+B29*B50)</f>
        <v>0.08149831846492361</v>
      </c>
      <c r="C88">
        <f>C28+(8/0.017)*(C14*C51+C29*C50)</f>
        <v>0.2853233837292004</v>
      </c>
      <c r="D88">
        <f>D28+(8/0.017)*(D14*D51+D29*D50)</f>
        <v>-0.06762895563852155</v>
      </c>
      <c r="E88">
        <f>E28+(8/0.017)*(E14*E51+E29*E50)</f>
        <v>-0.3333822182581013</v>
      </c>
      <c r="F88">
        <f>F28+(8/0.017)*(F14*F51+F29*F50)</f>
        <v>0.24743125793777074</v>
      </c>
    </row>
    <row r="89" spans="1:6" ht="12.75">
      <c r="A89" t="s">
        <v>88</v>
      </c>
      <c r="B89">
        <f>B29+(9/0.017)*(B15*B51+B30*B50)</f>
        <v>-0.07389013550565368</v>
      </c>
      <c r="C89">
        <f>C29+(9/0.017)*(C15*C51+C30*C50)</f>
        <v>0.05002733370947809</v>
      </c>
      <c r="D89">
        <f>D29+(9/0.017)*(D15*D51+D30*D50)</f>
        <v>-0.046598482771967584</v>
      </c>
      <c r="E89">
        <f>E29+(9/0.017)*(E15*E51+E30*E50)</f>
        <v>-0.18029450058845126</v>
      </c>
      <c r="F89">
        <f>F29+(9/0.017)*(F15*F51+F30*F50)</f>
        <v>0.06866287553802775</v>
      </c>
    </row>
    <row r="90" spans="1:6" ht="12.75">
      <c r="A90" t="s">
        <v>89</v>
      </c>
      <c r="B90">
        <f>B30+(10/0.017)*(B16*B51+B31*B50)</f>
        <v>0.16548828195681917</v>
      </c>
      <c r="C90">
        <f>C30+(10/0.017)*(C16*C51+C31*C50)</f>
        <v>0.12725951134783442</v>
      </c>
      <c r="D90">
        <f>D30+(10/0.017)*(D16*D51+D31*D50)</f>
        <v>0.06358910882142323</v>
      </c>
      <c r="E90">
        <f>E30+(10/0.017)*(E16*E51+E31*E50)</f>
        <v>-0.07217610466547061</v>
      </c>
      <c r="F90">
        <f>F30+(10/0.017)*(F16*F51+F31*F50)</f>
        <v>0.10327801314133626</v>
      </c>
    </row>
    <row r="91" spans="1:6" ht="12.75">
      <c r="A91" t="s">
        <v>90</v>
      </c>
      <c r="B91">
        <f>B31+(11/0.017)*(B17*B51+B32*B50)</f>
        <v>-0.03205208663988501</v>
      </c>
      <c r="C91">
        <f>C31+(11/0.017)*(C17*C51+C32*C50)</f>
        <v>0.049874675282065815</v>
      </c>
      <c r="D91">
        <f>D31+(11/0.017)*(D17*D51+D32*D50)</f>
        <v>-0.04557783820596761</v>
      </c>
      <c r="E91">
        <f>E31+(11/0.017)*(E17*E51+E32*E50)</f>
        <v>-0.028631361854670242</v>
      </c>
      <c r="F91">
        <f>F31+(11/0.017)*(F17*F51+F32*F50)</f>
        <v>0.008897220885658086</v>
      </c>
    </row>
    <row r="92" spans="1:6" ht="12.75">
      <c r="A92" t="s">
        <v>91</v>
      </c>
      <c r="B92">
        <f>B32+(12/0.017)*(B18*B51+B33*B50)</f>
        <v>0.010910536353533914</v>
      </c>
      <c r="C92">
        <f>C32+(12/0.017)*(C18*C51+C33*C50)</f>
        <v>0.017944858902245626</v>
      </c>
      <c r="D92">
        <f>D32+(12/0.017)*(D18*D51+D33*D50)</f>
        <v>-0.008483883682121635</v>
      </c>
      <c r="E92">
        <f>E32+(12/0.017)*(E18*E51+E33*E50)</f>
        <v>-0.03906374357335764</v>
      </c>
      <c r="F92">
        <f>F32+(12/0.017)*(F18*F51+F33*F50)</f>
        <v>0.02862734420403567</v>
      </c>
    </row>
    <row r="93" spans="1:6" ht="12.75">
      <c r="A93" t="s">
        <v>92</v>
      </c>
      <c r="B93">
        <f>B33+(13/0.017)*(B19*B51+B34*B50)</f>
        <v>0.07640026122449961</v>
      </c>
      <c r="C93">
        <f>C33+(13/0.017)*(C19*C51+C34*C50)</f>
        <v>0.08939225841337756</v>
      </c>
      <c r="D93">
        <f>D33+(13/0.017)*(D19*D51+D34*D50)</f>
        <v>0.07487829000500985</v>
      </c>
      <c r="E93">
        <f>E33+(13/0.017)*(E19*E51+E34*E50)</f>
        <v>0.08234923976476942</v>
      </c>
      <c r="F93">
        <f>F33+(13/0.017)*(F19*F51+F34*F50)</f>
        <v>0.03893939573373374</v>
      </c>
    </row>
    <row r="94" spans="1:6" ht="12.75">
      <c r="A94" t="s">
        <v>93</v>
      </c>
      <c r="B94">
        <f>B34+(14/0.017)*(B20*B51+B35*B50)</f>
        <v>0.020815639535632247</v>
      </c>
      <c r="C94">
        <f>C34+(14/0.017)*(C20*C51+C35*C50)</f>
        <v>0.016160218104048208</v>
      </c>
      <c r="D94">
        <f>D34+(14/0.017)*(D20*D51+D35*D50)</f>
        <v>0.0030008120675428305</v>
      </c>
      <c r="E94">
        <f>E34+(14/0.017)*(E20*E51+E35*E50)</f>
        <v>0.0011008531346215651</v>
      </c>
      <c r="F94">
        <f>F34+(14/0.017)*(F20*F51+F35*F50)</f>
        <v>-0.03588129775653154</v>
      </c>
    </row>
    <row r="95" spans="1:6" ht="12.75">
      <c r="A95" t="s">
        <v>94</v>
      </c>
      <c r="B95" s="49">
        <f>B35</f>
        <v>-0.002203333</v>
      </c>
      <c r="C95" s="49">
        <f>C35</f>
        <v>-0.006484255</v>
      </c>
      <c r="D95" s="49">
        <f>D35</f>
        <v>-0.00580033</v>
      </c>
      <c r="E95" s="49">
        <f>E35</f>
        <v>-0.009698532</v>
      </c>
      <c r="F95" s="49">
        <f>F35</f>
        <v>0.002807574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1.7182925128128974</v>
      </c>
      <c r="C103">
        <f>C63*10000/C62</f>
        <v>2.5411052622605608</v>
      </c>
      <c r="D103">
        <f>D63*10000/D62</f>
        <v>3.2273592303426906</v>
      </c>
      <c r="E103">
        <f>E63*10000/E62</f>
        <v>0.04269024689277202</v>
      </c>
      <c r="F103">
        <f>F63*10000/F62</f>
        <v>-3.6095321668981875</v>
      </c>
      <c r="G103">
        <f>AVERAGE(C103:E103)</f>
        <v>1.9370515798320078</v>
      </c>
      <c r="H103">
        <f>STDEV(C103:E103)</f>
        <v>1.6760637732433115</v>
      </c>
      <c r="I103">
        <f>(B103*B4+C103*C4+D103*D4+E103*E4+F103*F4)/SUM(B4:F4)</f>
        <v>1.1655513943210734</v>
      </c>
      <c r="K103">
        <f>(LN(H103)+LN(H123))/2-LN(K114*K115^3)</f>
        <v>-3.4090270857595923</v>
      </c>
    </row>
    <row r="104" spans="1:11" ht="12.75">
      <c r="A104" t="s">
        <v>68</v>
      </c>
      <c r="B104">
        <f>B64*10000/B62</f>
        <v>1.5806926815881919</v>
      </c>
      <c r="C104">
        <f>C64*10000/C62</f>
        <v>1.6235531687610405</v>
      </c>
      <c r="D104">
        <f>D64*10000/D62</f>
        <v>0.8759904375512756</v>
      </c>
      <c r="E104">
        <f>E64*10000/E62</f>
        <v>0.03079434161389175</v>
      </c>
      <c r="F104">
        <f>F64*10000/F62</f>
        <v>-2.2132938767913504</v>
      </c>
      <c r="G104">
        <f>AVERAGE(C104:E104)</f>
        <v>0.8434459826420692</v>
      </c>
      <c r="H104">
        <f>STDEV(C104:E104)</f>
        <v>0.796877987224389</v>
      </c>
      <c r="I104">
        <f>(B104*B4+C104*C4+D104*D4+E104*E4+F104*F4)/SUM(B4:F4)</f>
        <v>0.542460336882262</v>
      </c>
      <c r="K104">
        <f>(LN(H104)+LN(H124))/2-LN(K114*K115^4)</f>
        <v>-3.4455141368889857</v>
      </c>
    </row>
    <row r="105" spans="1:11" ht="12.75">
      <c r="A105" t="s">
        <v>69</v>
      </c>
      <c r="B105">
        <f>B65*10000/B62</f>
        <v>-0.16659230871398287</v>
      </c>
      <c r="C105">
        <f>C65*10000/C62</f>
        <v>0.29133937805384125</v>
      </c>
      <c r="D105">
        <f>D65*10000/D62</f>
        <v>-0.7781822889745829</v>
      </c>
      <c r="E105">
        <f>E65*10000/E62</f>
        <v>0.3146975495067789</v>
      </c>
      <c r="F105">
        <f>F65*10000/F62</f>
        <v>-0.2402001779155203</v>
      </c>
      <c r="G105">
        <f>AVERAGE(C105:E105)</f>
        <v>-0.05738178713798756</v>
      </c>
      <c r="H105">
        <f>STDEV(C105:E105)</f>
        <v>0.6243407912585257</v>
      </c>
      <c r="I105">
        <f>(B105*B4+C105*C4+D105*D4+E105*E4+F105*F4)/SUM(B4:F4)</f>
        <v>-0.09749431119311822</v>
      </c>
      <c r="K105">
        <f>(LN(H105)+LN(H125))/2-LN(K114*K115^5)</f>
        <v>-2.9485834783012392</v>
      </c>
    </row>
    <row r="106" spans="1:11" ht="12.75">
      <c r="A106" t="s">
        <v>70</v>
      </c>
      <c r="B106">
        <f>B66*10000/B62</f>
        <v>2.0548738002006597</v>
      </c>
      <c r="C106">
        <f>C66*10000/C62</f>
        <v>0.5762044581565201</v>
      </c>
      <c r="D106">
        <f>D66*10000/D62</f>
        <v>1.3047613663713864</v>
      </c>
      <c r="E106">
        <f>E66*10000/E62</f>
        <v>0.4595965902738401</v>
      </c>
      <c r="F106">
        <f>F66*10000/F62</f>
        <v>12.237242567999825</v>
      </c>
      <c r="G106">
        <f>AVERAGE(C106:E106)</f>
        <v>0.7801874716005822</v>
      </c>
      <c r="H106">
        <f>STDEV(C106:E106)</f>
        <v>0.4580203893052079</v>
      </c>
      <c r="I106">
        <f>(B106*B4+C106*C4+D106*D4+E106*E4+F106*F4)/SUM(B4:F4)</f>
        <v>2.492395197746684</v>
      </c>
      <c r="K106">
        <f>(LN(H106)+LN(H126))/2-LN(K114*K115^6)</f>
        <v>-3.59649174058966</v>
      </c>
    </row>
    <row r="107" spans="1:11" ht="12.75">
      <c r="A107" t="s">
        <v>71</v>
      </c>
      <c r="B107">
        <f>B67*10000/B62</f>
        <v>-0.14284792155889958</v>
      </c>
      <c r="C107">
        <f>C67*10000/C62</f>
        <v>0.08681344701881856</v>
      </c>
      <c r="D107">
        <f>D67*10000/D62</f>
        <v>-0.01224053555613776</v>
      </c>
      <c r="E107">
        <f>E67*10000/E62</f>
        <v>0.2946682711394852</v>
      </c>
      <c r="F107">
        <f>F67*10000/F62</f>
        <v>-0.20221594695080528</v>
      </c>
      <c r="G107">
        <f>AVERAGE(C107:E107)</f>
        <v>0.12308039420072199</v>
      </c>
      <c r="H107">
        <f>STDEV(C107:E107)</f>
        <v>0.15663563611213777</v>
      </c>
      <c r="I107">
        <f>(B107*B4+C107*C4+D107*D4+E107*E4+F107*F4)/SUM(B4:F4)</f>
        <v>0.04123946240683605</v>
      </c>
      <c r="K107">
        <f>(LN(H107)+LN(H127))/2-LN(K114*K115^7)</f>
        <v>-3.5380263301741595</v>
      </c>
    </row>
    <row r="108" spans="1:9" ht="12.75">
      <c r="A108" t="s">
        <v>72</v>
      </c>
      <c r="B108">
        <f>B68*10000/B62</f>
        <v>0.20808648232263138</v>
      </c>
      <c r="C108">
        <f>C68*10000/C62</f>
        <v>0.19519965278087525</v>
      </c>
      <c r="D108">
        <f>D68*10000/D62</f>
        <v>-0.03962286946421644</v>
      </c>
      <c r="E108">
        <f>E68*10000/E62</f>
        <v>-0.017961434122552453</v>
      </c>
      <c r="F108">
        <f>F68*10000/F62</f>
        <v>-0.4038793285282415</v>
      </c>
      <c r="G108">
        <f>AVERAGE(C108:E108)</f>
        <v>0.04587178306470211</v>
      </c>
      <c r="H108">
        <f>STDEV(C108:E108)</f>
        <v>0.1297744734173214</v>
      </c>
      <c r="I108">
        <f>(B108*B4+C108*C4+D108*D4+E108*E4+F108*F4)/SUM(B4:F4)</f>
        <v>0.009372585116414573</v>
      </c>
    </row>
    <row r="109" spans="1:9" ht="12.75">
      <c r="A109" t="s">
        <v>73</v>
      </c>
      <c r="B109">
        <f>B69*10000/B62</f>
        <v>-0.10879997558726265</v>
      </c>
      <c r="C109">
        <f>C69*10000/C62</f>
        <v>0.14089834475739668</v>
      </c>
      <c r="D109">
        <f>D69*10000/D62</f>
        <v>0.020964272299783978</v>
      </c>
      <c r="E109">
        <f>E69*10000/E62</f>
        <v>0.0122631483685459</v>
      </c>
      <c r="F109">
        <f>F69*10000/F62</f>
        <v>0.11929187300320451</v>
      </c>
      <c r="G109">
        <f>AVERAGE(C109:E109)</f>
        <v>0.058041921808575515</v>
      </c>
      <c r="H109">
        <f>STDEV(C109:E109)</f>
        <v>0.07188753374071297</v>
      </c>
      <c r="I109">
        <f>(B109*B4+C109*C4+D109*D4+E109*E4+F109*F4)/SUM(B4:F4)</f>
        <v>0.042065551329906</v>
      </c>
    </row>
    <row r="110" spans="1:11" ht="12.75">
      <c r="A110" t="s">
        <v>74</v>
      </c>
      <c r="B110">
        <f>B70*10000/B62</f>
        <v>-0.3091638128149558</v>
      </c>
      <c r="C110">
        <f>C70*10000/C62</f>
        <v>-0.14283840844224702</v>
      </c>
      <c r="D110">
        <f>D70*10000/D62</f>
        <v>-0.09669926801552475</v>
      </c>
      <c r="E110">
        <f>E70*10000/E62</f>
        <v>-0.13253463430265675</v>
      </c>
      <c r="F110">
        <f>F70*10000/F62</f>
        <v>-0.3016420232629375</v>
      </c>
      <c r="G110">
        <f>AVERAGE(C110:E110)</f>
        <v>-0.1240241035868095</v>
      </c>
      <c r="H110">
        <f>STDEV(C110:E110)</f>
        <v>0.024218317852985477</v>
      </c>
      <c r="I110">
        <f>(B110*B4+C110*C4+D110*D4+E110*E4+F110*F4)/SUM(B4:F4)</f>
        <v>-0.17450321009792746</v>
      </c>
      <c r="K110">
        <f>EXP(AVERAGE(K103:K107))</f>
        <v>0.03379208909460474</v>
      </c>
    </row>
    <row r="111" spans="1:9" ht="12.75">
      <c r="A111" t="s">
        <v>75</v>
      </c>
      <c r="B111">
        <f>B71*10000/B62</f>
        <v>-0.011110813430073356</v>
      </c>
      <c r="C111">
        <f>C71*10000/C62</f>
        <v>-0.02008852625818709</v>
      </c>
      <c r="D111">
        <f>D71*10000/D62</f>
        <v>-0.028754707113864745</v>
      </c>
      <c r="E111">
        <f>E71*10000/E62</f>
        <v>0.03664462587814117</v>
      </c>
      <c r="F111">
        <f>F71*10000/F62</f>
        <v>-0.004960774735173838</v>
      </c>
      <c r="G111">
        <f>AVERAGE(C111:E111)</f>
        <v>-0.004066202497970221</v>
      </c>
      <c r="H111">
        <f>STDEV(C111:E111)</f>
        <v>0.03552188526750411</v>
      </c>
      <c r="I111">
        <f>(B111*B4+C111*C4+D111*D4+E111*E4+F111*F4)/SUM(B4:F4)</f>
        <v>-0.0052007157128716956</v>
      </c>
    </row>
    <row r="112" spans="1:9" ht="12.75">
      <c r="A112" t="s">
        <v>76</v>
      </c>
      <c r="B112">
        <f>B72*10000/B62</f>
        <v>-0.03867615215562459</v>
      </c>
      <c r="C112">
        <f>C72*10000/C62</f>
        <v>-0.00906523807794843</v>
      </c>
      <c r="D112">
        <f>D72*10000/D62</f>
        <v>-0.035232925156163795</v>
      </c>
      <c r="E112">
        <f>E72*10000/E62</f>
        <v>-0.007531638256585648</v>
      </c>
      <c r="F112">
        <f>F72*10000/F62</f>
        <v>-0.004031552738415535</v>
      </c>
      <c r="G112">
        <f>AVERAGE(C112:E112)</f>
        <v>-0.017276600496899292</v>
      </c>
      <c r="H112">
        <f>STDEV(C112:E112)</f>
        <v>0.015569527242492111</v>
      </c>
      <c r="I112">
        <f>(B112*B4+C112*C4+D112*D4+E112*E4+F112*F4)/SUM(B4:F4)</f>
        <v>-0.018605297054776256</v>
      </c>
    </row>
    <row r="113" spans="1:9" ht="12.75">
      <c r="A113" t="s">
        <v>77</v>
      </c>
      <c r="B113">
        <f>B73*10000/B62</f>
        <v>0.019957936584833226</v>
      </c>
      <c r="C113">
        <f>C73*10000/C62</f>
        <v>0.03141621457200188</v>
      </c>
      <c r="D113">
        <f>D73*10000/D62</f>
        <v>0.02847083655486051</v>
      </c>
      <c r="E113">
        <f>E73*10000/E62</f>
        <v>0.01210045281579036</v>
      </c>
      <c r="F113">
        <f>F73*10000/F62</f>
        <v>-0.01035716705053905</v>
      </c>
      <c r="G113">
        <f>AVERAGE(C113:E113)</f>
        <v>0.02399583464755092</v>
      </c>
      <c r="H113">
        <f>STDEV(C113:E113)</f>
        <v>0.010406435249810539</v>
      </c>
      <c r="I113">
        <f>(B113*B4+C113*C4+D113*D4+E113*E4+F113*F4)/SUM(B4:F4)</f>
        <v>0.01882947592048948</v>
      </c>
    </row>
    <row r="114" spans="1:11" ht="12.75">
      <c r="A114" t="s">
        <v>78</v>
      </c>
      <c r="B114">
        <f>B74*10000/B62</f>
        <v>-0.20423299551739008</v>
      </c>
      <c r="C114">
        <f>C74*10000/C62</f>
        <v>-0.1780983694572422</v>
      </c>
      <c r="D114">
        <f>D74*10000/D62</f>
        <v>-0.19518057463822241</v>
      </c>
      <c r="E114">
        <f>E74*10000/E62</f>
        <v>-0.18086085083235462</v>
      </c>
      <c r="F114">
        <f>F74*10000/F62</f>
        <v>-0.12158451614338937</v>
      </c>
      <c r="G114">
        <f>AVERAGE(C114:E114)</f>
        <v>-0.18471326497593973</v>
      </c>
      <c r="H114">
        <f>STDEV(C114:E114)</f>
        <v>0.009169583115471691</v>
      </c>
      <c r="I114">
        <f>(B114*B4+C114*C4+D114*D4+E114*E4+F114*F4)/SUM(B4:F4)</f>
        <v>-0.17911877948361637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0.0007910104722517361</v>
      </c>
      <c r="C115">
        <f>C75*10000/C62</f>
        <v>-0.000940987894901584</v>
      </c>
      <c r="D115">
        <f>D75*10000/D62</f>
        <v>0.004178790140047895</v>
      </c>
      <c r="E115">
        <f>E75*10000/E62</f>
        <v>-0.0047881747255140664</v>
      </c>
      <c r="F115">
        <f>F75*10000/F62</f>
        <v>0.003908551345091259</v>
      </c>
      <c r="G115">
        <f>AVERAGE(C115:E115)</f>
        <v>-0.0005167908267892518</v>
      </c>
      <c r="H115">
        <f>STDEV(C115:E115)</f>
        <v>0.004498507762525478</v>
      </c>
      <c r="I115">
        <f>(B115*B4+C115*C4+D115*D4+E115*E4+F115*F4)/SUM(B4:F4)</f>
        <v>0.000262005682075509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-41.003607925381914</v>
      </c>
      <c r="C122">
        <f>C82*10000/C62</f>
        <v>-38.73831116810542</v>
      </c>
      <c r="D122">
        <f>D82*10000/D62</f>
        <v>0.6438153164507716</v>
      </c>
      <c r="E122">
        <f>E82*10000/E62</f>
        <v>22.137238064772767</v>
      </c>
      <c r="F122">
        <f>F82*10000/F62</f>
        <v>73.96601206500887</v>
      </c>
      <c r="G122">
        <f>AVERAGE(C122:E122)</f>
        <v>-5.319085928960628</v>
      </c>
      <c r="H122">
        <f>STDEV(C122:E122)</f>
        <v>30.872726913054514</v>
      </c>
      <c r="I122">
        <f>(B122*B4+C122*C4+D122*D4+E122*E4+F122*F4)/SUM(B4:F4)</f>
        <v>0.09112583721321207</v>
      </c>
    </row>
    <row r="123" spans="1:9" ht="12.75">
      <c r="A123" t="s">
        <v>82</v>
      </c>
      <c r="B123">
        <f>B83*10000/B62</f>
        <v>-1.8881526067434142</v>
      </c>
      <c r="C123">
        <f>C83*10000/C62</f>
        <v>-2.9199307864778232</v>
      </c>
      <c r="D123">
        <f>D83*10000/D62</f>
        <v>0.06233806706602265</v>
      </c>
      <c r="E123">
        <f>E83*10000/E62</f>
        <v>-1.9899284378117994</v>
      </c>
      <c r="F123">
        <f>F83*10000/F62</f>
        <v>5.197622780426907</v>
      </c>
      <c r="G123">
        <f>AVERAGE(C123:E123)</f>
        <v>-1.6158403857412</v>
      </c>
      <c r="H123">
        <f>STDEV(C123:E123)</f>
        <v>1.5259221086709875</v>
      </c>
      <c r="I123">
        <f>(B123*B4+C123*C4+D123*D4+E123*E4+F123*F4)/SUM(B4:F4)</f>
        <v>-0.7467997559245756</v>
      </c>
    </row>
    <row r="124" spans="1:9" ht="12.75">
      <c r="A124" t="s">
        <v>83</v>
      </c>
      <c r="B124">
        <f>B84*10000/B62</f>
        <v>0.5400873507091349</v>
      </c>
      <c r="C124">
        <f>C84*10000/C62</f>
        <v>2.78229044217683</v>
      </c>
      <c r="D124">
        <f>D84*10000/D62</f>
        <v>0.9615901388145243</v>
      </c>
      <c r="E124">
        <f>E84*10000/E62</f>
        <v>2.020632831844681</v>
      </c>
      <c r="F124">
        <f>F84*10000/F62</f>
        <v>1.6962417337391493</v>
      </c>
      <c r="G124">
        <f>AVERAGE(C124:E124)</f>
        <v>1.9215044709453453</v>
      </c>
      <c r="H124">
        <f>STDEV(C124:E124)</f>
        <v>0.9143889886786912</v>
      </c>
      <c r="I124">
        <f>(B124*B4+C124*C4+D124*D4+E124*E4+F124*F4)/SUM(B4:F4)</f>
        <v>1.691630086593545</v>
      </c>
    </row>
    <row r="125" spans="1:9" ht="12.75">
      <c r="A125" t="s">
        <v>84</v>
      </c>
      <c r="B125">
        <f>B85*10000/B62</f>
        <v>-0.4865906710322856</v>
      </c>
      <c r="C125">
        <f>C85*10000/C62</f>
        <v>-1.463753148296153</v>
      </c>
      <c r="D125">
        <f>D85*10000/D62</f>
        <v>0.23977636481736186</v>
      </c>
      <c r="E125">
        <f>E85*10000/E62</f>
        <v>-1.402446225616069</v>
      </c>
      <c r="F125">
        <f>F85*10000/F62</f>
        <v>-0.6992339731271534</v>
      </c>
      <c r="G125">
        <f>AVERAGE(C125:E125)</f>
        <v>-0.8754743363649533</v>
      </c>
      <c r="H125">
        <f>STDEV(C125:E125)</f>
        <v>0.9663217526051352</v>
      </c>
      <c r="I125">
        <f>(B125*B4+C125*C4+D125*D4+E125*E4+F125*F4)/SUM(B4:F4)</f>
        <v>-0.7958030331792459</v>
      </c>
    </row>
    <row r="126" spans="1:9" ht="12.75">
      <c r="A126" t="s">
        <v>85</v>
      </c>
      <c r="B126">
        <f>B86*10000/B62</f>
        <v>0.6862526710896725</v>
      </c>
      <c r="C126">
        <f>C86*10000/C62</f>
        <v>0.3843414545527968</v>
      </c>
      <c r="D126">
        <f>D86*10000/D62</f>
        <v>0.5853430686256826</v>
      </c>
      <c r="E126">
        <f>E86*10000/E62</f>
        <v>0.40536613594648024</v>
      </c>
      <c r="F126">
        <f>F86*10000/F62</f>
        <v>1.3959150462991996</v>
      </c>
      <c r="G126">
        <f>AVERAGE(C126:E126)</f>
        <v>0.45835021970831985</v>
      </c>
      <c r="H126">
        <f>STDEV(C126:E126)</f>
        <v>0.11048030170142381</v>
      </c>
      <c r="I126">
        <f>(B126*B4+C126*C4+D126*D4+E126*E4+F126*F4)/SUM(B4:F4)</f>
        <v>0.6163428886801559</v>
      </c>
    </row>
    <row r="127" spans="1:9" ht="12.75">
      <c r="A127" t="s">
        <v>86</v>
      </c>
      <c r="B127">
        <f>B87*10000/B62</f>
        <v>-0.008915628155506472</v>
      </c>
      <c r="C127">
        <f>C87*10000/C62</f>
        <v>0.3666984411593071</v>
      </c>
      <c r="D127">
        <f>D87*10000/D62</f>
        <v>0.174994807882674</v>
      </c>
      <c r="E127">
        <f>E87*10000/E62</f>
        <v>0.36879179013156144</v>
      </c>
      <c r="F127">
        <f>F87*10000/F62</f>
        <v>0.2940756565782729</v>
      </c>
      <c r="G127">
        <f>AVERAGE(C127:E127)</f>
        <v>0.30349501305784754</v>
      </c>
      <c r="H127">
        <f>STDEV(C127:E127)</f>
        <v>0.11128936415950152</v>
      </c>
      <c r="I127">
        <f>(B127*B4+C127*C4+D127*D4+E127*E4+F127*F4)/SUM(B4:F4)</f>
        <v>0.25704274958365</v>
      </c>
    </row>
    <row r="128" spans="1:9" ht="12.75">
      <c r="A128" t="s">
        <v>87</v>
      </c>
      <c r="B128">
        <f>B88*10000/B62</f>
        <v>0.08149873803380303</v>
      </c>
      <c r="C128">
        <f>C88*10000/C62</f>
        <v>0.2853228060724326</v>
      </c>
      <c r="D128">
        <f>D88*10000/D62</f>
        <v>-0.06762923303179912</v>
      </c>
      <c r="E128">
        <f>E88*10000/E62</f>
        <v>-0.3333818510163057</v>
      </c>
      <c r="F128">
        <f>F88*10000/F62</f>
        <v>0.24743039351534282</v>
      </c>
      <c r="G128">
        <f>AVERAGE(C128:E128)</f>
        <v>-0.03856275932522407</v>
      </c>
      <c r="H128">
        <f>STDEV(C128:E128)</f>
        <v>0.31037478650193956</v>
      </c>
      <c r="I128">
        <f>(B128*B4+C128*C4+D128*D4+E128*E4+F128*F4)/SUM(B4:F4)</f>
        <v>0.0169314776977702</v>
      </c>
    </row>
    <row r="129" spans="1:9" ht="12.75">
      <c r="A129" t="s">
        <v>88</v>
      </c>
      <c r="B129">
        <f>B89*10000/B62</f>
        <v>-0.07389051590615688</v>
      </c>
      <c r="C129">
        <f>C89*10000/C62</f>
        <v>0.050027232425708376</v>
      </c>
      <c r="D129">
        <f>D89*10000/D62</f>
        <v>-0.046598673904682024</v>
      </c>
      <c r="E129">
        <f>E89*10000/E62</f>
        <v>-0.18029430198254934</v>
      </c>
      <c r="F129">
        <f>F89*10000/F62</f>
        <v>0.06866263565835339</v>
      </c>
      <c r="G129">
        <f>AVERAGE(C129:E129)</f>
        <v>-0.05895524782050766</v>
      </c>
      <c r="H129">
        <f>STDEV(C129:E129)</f>
        <v>0.11565688908252074</v>
      </c>
      <c r="I129">
        <f>(B129*B4+C129*C4+D129*D4+E129*E4+F129*F4)/SUM(B4:F4)</f>
        <v>-0.04410719310011644</v>
      </c>
    </row>
    <row r="130" spans="1:9" ht="12.75">
      <c r="A130" t="s">
        <v>89</v>
      </c>
      <c r="B130">
        <f>B90*10000/B62</f>
        <v>0.16548913392204156</v>
      </c>
      <c r="C130">
        <f>C90*10000/C62</f>
        <v>0.12725925370222183</v>
      </c>
      <c r="D130">
        <f>D90*10000/D62</f>
        <v>0.06358936964448558</v>
      </c>
      <c r="E130">
        <f>E90*10000/E62</f>
        <v>-0.0721760251588838</v>
      </c>
      <c r="F130">
        <f>F90*10000/F62</f>
        <v>0.1032776523306949</v>
      </c>
      <c r="G130">
        <f>AVERAGE(C130:E130)</f>
        <v>0.039557532729274536</v>
      </c>
      <c r="H130">
        <f>STDEV(C130:E130)</f>
        <v>0.1018663560884614</v>
      </c>
      <c r="I130">
        <f>(B130*B4+C130*C4+D130*D4+E130*E4+F130*F4)/SUM(B4:F4)</f>
        <v>0.06626935996579111</v>
      </c>
    </row>
    <row r="131" spans="1:9" ht="12.75">
      <c r="A131" t="s">
        <v>90</v>
      </c>
      <c r="B131">
        <f>B91*10000/B62</f>
        <v>-0.03205225165013709</v>
      </c>
      <c r="C131">
        <f>C91*10000/C62</f>
        <v>0.04987457430736357</v>
      </c>
      <c r="D131">
        <f>D91*10000/D62</f>
        <v>-0.045578025152310415</v>
      </c>
      <c r="E131">
        <f>E91*10000/E62</f>
        <v>-0.02863133031539741</v>
      </c>
      <c r="F131">
        <f>F91*10000/F62</f>
        <v>0.008897189802449992</v>
      </c>
      <c r="G131">
        <f>AVERAGE(C131:E131)</f>
        <v>-0.008111593720114751</v>
      </c>
      <c r="H131">
        <f>STDEV(C131:E131)</f>
        <v>0.05092734411254013</v>
      </c>
      <c r="I131">
        <f>(B131*B4+C131*C4+D131*D4+E131*E4+F131*F4)/SUM(B4:F4)</f>
        <v>-0.009306805475070404</v>
      </c>
    </row>
    <row r="132" spans="1:9" ht="12.75">
      <c r="A132" t="s">
        <v>91</v>
      </c>
      <c r="B132">
        <f>B92*10000/B62</f>
        <v>0.010910592523054928</v>
      </c>
      <c r="C132">
        <f>C92*10000/C62</f>
        <v>0.017944822571647496</v>
      </c>
      <c r="D132">
        <f>D92*10000/D62</f>
        <v>-0.00848391848041593</v>
      </c>
      <c r="E132">
        <f>E92*10000/E62</f>
        <v>-0.039063700542150366</v>
      </c>
      <c r="F132">
        <f>F92*10000/F62</f>
        <v>0.02862724419194105</v>
      </c>
      <c r="G132">
        <f>AVERAGE(C132:E132)</f>
        <v>-0.009867598816972934</v>
      </c>
      <c r="H132">
        <f>STDEV(C132:E132)</f>
        <v>0.0285294383989492</v>
      </c>
      <c r="I132">
        <f>(B132*B4+C132*C4+D132*D4+E132*E4+F132*F4)/SUM(B4:F4)</f>
        <v>-0.0017294658860723155</v>
      </c>
    </row>
    <row r="133" spans="1:9" ht="12.75">
      <c r="A133" t="s">
        <v>92</v>
      </c>
      <c r="B133">
        <f>B93*10000/B62</f>
        <v>0.07640065454760851</v>
      </c>
      <c r="C133">
        <f>C93*10000/C62</f>
        <v>0.08939207743261676</v>
      </c>
      <c r="D133">
        <f>D93*10000/D62</f>
        <v>0.07487859713283827</v>
      </c>
      <c r="E133">
        <f>E93*10000/E62</f>
        <v>0.08234914905182487</v>
      </c>
      <c r="F133">
        <f>F93*10000/F62</f>
        <v>0.038939259695598215</v>
      </c>
      <c r="G133">
        <f>AVERAGE(C133:E133)</f>
        <v>0.08220660787242663</v>
      </c>
      <c r="H133">
        <f>STDEV(C133:E133)</f>
        <v>0.007257790028230457</v>
      </c>
      <c r="I133">
        <f>(B133*B4+C133*C4+D133*D4+E133*E4+F133*F4)/SUM(B4:F4)</f>
        <v>0.07559719352942494</v>
      </c>
    </row>
    <row r="134" spans="1:9" ht="12.75">
      <c r="A134" t="s">
        <v>93</v>
      </c>
      <c r="B134">
        <f>B94*10000/B62</f>
        <v>0.020815746698512643</v>
      </c>
      <c r="C134">
        <f>C94*10000/C62</f>
        <v>0.016160185386577826</v>
      </c>
      <c r="D134">
        <f>D94*10000/D62</f>
        <v>0.003000824375955506</v>
      </c>
      <c r="E134">
        <f>E94*10000/E62</f>
        <v>0.001100851921961562</v>
      </c>
      <c r="F134">
        <f>F94*10000/F62</f>
        <v>-0.035881172402124906</v>
      </c>
      <c r="G134">
        <f>AVERAGE(C134:E134)</f>
        <v>0.006753953894831632</v>
      </c>
      <c r="H134">
        <f>STDEV(C134:E134)</f>
        <v>0.008201241795528426</v>
      </c>
      <c r="I134">
        <f>(B134*B4+C134*C4+D134*D4+E134*E4+F134*F4)/SUM(B4:F4)</f>
        <v>0.0031032865236432206</v>
      </c>
    </row>
    <row r="135" spans="1:9" ht="12.75">
      <c r="A135" t="s">
        <v>94</v>
      </c>
      <c r="B135">
        <f>B95*10000/B62</f>
        <v>-0.0022033443431783034</v>
      </c>
      <c r="C135">
        <f>C95*10000/C62</f>
        <v>-0.006484241872180837</v>
      </c>
      <c r="D135">
        <f>D95*10000/D62</f>
        <v>-0.0058003537911784165</v>
      </c>
      <c r="E135">
        <f>E95*10000/E62</f>
        <v>-0.009698521316447873</v>
      </c>
      <c r="F135">
        <f>F95*10000/F62</f>
        <v>0.0028075641914982216</v>
      </c>
      <c r="G135">
        <f>AVERAGE(C135:E135)</f>
        <v>-0.00732770565993571</v>
      </c>
      <c r="H135">
        <f>STDEV(C135:E135)</f>
        <v>0.0020814660421699595</v>
      </c>
      <c r="I135">
        <f>(B135*B4+C135*C4+D135*D4+E135*E4+F135*F4)/SUM(B4:F4)</f>
        <v>-0.00523487197238887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2005-10-13T09:02:06Z</cp:lastPrinted>
  <dcterms:created xsi:type="dcterms:W3CDTF">2005-10-13T09:02:06Z</dcterms:created>
  <dcterms:modified xsi:type="dcterms:W3CDTF">2005-10-13T09:30:07Z</dcterms:modified>
  <cp:category/>
  <cp:version/>
  <cp:contentType/>
  <cp:contentStatus/>
</cp:coreProperties>
</file>