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<sst xmlns="http://schemas.openxmlformats.org/spreadsheetml/2006/main" count="204" uniqueCount="98">
  <si>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13/10/2005       11:58:46</t>
  </si>
  <si>
    <t>LISSNER</t>
  </si>
  <si>
    <t>HCMQAP703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</si>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</sst>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-0.003752</v>
      </c>
      <c r="D4" s="12">
        <v>-0.003751</v>
      </c>
      <c r="E4" s="12">
        <v>-0.003752</v>
      </c>
      <c r="F4" s="24">
        <v>-0.002078</v>
      </c>
      <c r="G4" s="34">
        <v>-0.011694</v>
      </c>
    </row>
    <row r="5" spans="1:7" ht="12.75" thickBot="1">
      <c r="A5" s="44" t="s">
        <v>13</v>
      </c>
      <c r="B5" s="45">
        <v>-0.11234</v>
      </c>
      <c r="C5" s="46">
        <v>-0.767957</v>
      </c>
      <c r="D5" s="46">
        <v>-0.975637</v>
      </c>
      <c r="E5" s="46">
        <v>0.917351</v>
      </c>
      <c r="F5" s="47">
        <v>1.631759</v>
      </c>
      <c r="G5" s="48">
        <v>7.220419</v>
      </c>
    </row>
    <row r="6" spans="1:7" ht="12.75" thickTop="1">
      <c r="A6" s="6" t="s">
        <v>14</v>
      </c>
      <c r="B6" s="39">
        <v>167.825</v>
      </c>
      <c r="C6" s="40">
        <v>-147.7755</v>
      </c>
      <c r="D6" s="40">
        <v>37.75512</v>
      </c>
      <c r="E6" s="40">
        <v>-31.16886</v>
      </c>
      <c r="F6" s="41">
        <v>72.30227</v>
      </c>
      <c r="G6" s="42">
        <v>-0.0004446362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3.383458</v>
      </c>
      <c r="C8" s="13">
        <v>0.8940682</v>
      </c>
      <c r="D8" s="13">
        <v>-1.245999</v>
      </c>
      <c r="E8" s="13">
        <v>-0.5394185</v>
      </c>
      <c r="F8" s="25">
        <v>-3.538767</v>
      </c>
      <c r="G8" s="35">
        <v>-0.1951774</v>
      </c>
    </row>
    <row r="9" spans="1:7" ht="12">
      <c r="A9" s="20" t="s">
        <v>17</v>
      </c>
      <c r="B9" s="29">
        <v>-1.019138</v>
      </c>
      <c r="C9" s="13">
        <v>0.1292633</v>
      </c>
      <c r="D9" s="13">
        <v>-0.3303662</v>
      </c>
      <c r="E9" s="13">
        <v>-0.322966</v>
      </c>
      <c r="F9" s="25">
        <v>-1.11786</v>
      </c>
      <c r="G9" s="35">
        <v>-0.4228085</v>
      </c>
    </row>
    <row r="10" spans="1:7" ht="12">
      <c r="A10" s="20" t="s">
        <v>18</v>
      </c>
      <c r="B10" s="29">
        <v>-1.741786</v>
      </c>
      <c r="C10" s="13">
        <v>-0.9169584</v>
      </c>
      <c r="D10" s="13">
        <v>0.2900626</v>
      </c>
      <c r="E10" s="13">
        <v>-0.5730731</v>
      </c>
      <c r="F10" s="25">
        <v>-0.1954336</v>
      </c>
      <c r="G10" s="35">
        <v>-0.5673914</v>
      </c>
    </row>
    <row r="11" spans="1:7" ht="12">
      <c r="A11" s="21" t="s">
        <v>19</v>
      </c>
      <c r="B11" s="31">
        <v>1.788064</v>
      </c>
      <c r="C11" s="15">
        <v>0.7538201</v>
      </c>
      <c r="D11" s="15">
        <v>1.240896</v>
      </c>
      <c r="E11" s="15">
        <v>0.5156556</v>
      </c>
      <c r="F11" s="27">
        <v>12.3986</v>
      </c>
      <c r="G11" s="37">
        <v>2.515367</v>
      </c>
    </row>
    <row r="12" spans="1:7" ht="12">
      <c r="A12" s="20" t="s">
        <v>20</v>
      </c>
      <c r="B12" s="29">
        <v>0.3087056</v>
      </c>
      <c r="C12" s="13">
        <v>0.1973849</v>
      </c>
      <c r="D12" s="13">
        <v>0.1115572</v>
      </c>
      <c r="E12" s="13">
        <v>-0.5154007</v>
      </c>
      <c r="F12" s="25">
        <v>-0.2948792</v>
      </c>
      <c r="G12" s="35">
        <v>-0.04419492</v>
      </c>
    </row>
    <row r="13" spans="1:7" ht="12">
      <c r="A13" s="20" t="s">
        <v>21</v>
      </c>
      <c r="B13" s="29">
        <v>-0.1697994</v>
      </c>
      <c r="C13" s="13">
        <v>-0.1490235</v>
      </c>
      <c r="D13" s="13">
        <v>-0.07135289</v>
      </c>
      <c r="E13" s="13">
        <v>-0.06218661</v>
      </c>
      <c r="F13" s="25">
        <v>-0.1294661</v>
      </c>
      <c r="G13" s="35">
        <v>-0.1098565</v>
      </c>
    </row>
    <row r="14" spans="1:7" ht="12">
      <c r="A14" s="20" t="s">
        <v>22</v>
      </c>
      <c r="B14" s="29">
        <v>-0.3143781</v>
      </c>
      <c r="C14" s="13">
        <v>-0.0485795</v>
      </c>
      <c r="D14" s="13">
        <v>0.0251863</v>
      </c>
      <c r="E14" s="13">
        <v>0.07777587</v>
      </c>
      <c r="F14" s="25">
        <v>0.06212768</v>
      </c>
      <c r="G14" s="35">
        <v>-0.02423599</v>
      </c>
    </row>
    <row r="15" spans="1:7" ht="12">
      <c r="A15" s="21" t="s">
        <v>23</v>
      </c>
      <c r="B15" s="31">
        <v>-0.3891234</v>
      </c>
      <c r="C15" s="15">
        <v>-0.1590933</v>
      </c>
      <c r="D15" s="15">
        <v>-0.1518124</v>
      </c>
      <c r="E15" s="15">
        <v>-0.1438792</v>
      </c>
      <c r="F15" s="27">
        <v>-0.3647108</v>
      </c>
      <c r="G15" s="37">
        <v>-0.2144413</v>
      </c>
    </row>
    <row r="16" spans="1:7" ht="12">
      <c r="A16" s="20" t="s">
        <v>24</v>
      </c>
      <c r="B16" s="29">
        <v>0.07623835</v>
      </c>
      <c r="C16" s="13">
        <v>0.02691344</v>
      </c>
      <c r="D16" s="13">
        <v>0.01663489</v>
      </c>
      <c r="E16" s="13">
        <v>-0.007322886</v>
      </c>
      <c r="F16" s="25">
        <v>0.01477244</v>
      </c>
      <c r="G16" s="35">
        <v>0.02173931</v>
      </c>
    </row>
    <row r="17" spans="1:7" ht="12">
      <c r="A17" s="20" t="s">
        <v>25</v>
      </c>
      <c r="B17" s="29">
        <v>-0.01240236</v>
      </c>
      <c r="C17" s="13">
        <v>-0.02357419</v>
      </c>
      <c r="D17" s="13">
        <v>-0.008895249</v>
      </c>
      <c r="E17" s="13">
        <v>-0.005356975</v>
      </c>
      <c r="F17" s="25">
        <v>0.0006125266</v>
      </c>
      <c r="G17" s="35">
        <v>-0.01081766</v>
      </c>
    </row>
    <row r="18" spans="1:7" ht="12">
      <c r="A18" s="20" t="s">
        <v>26</v>
      </c>
      <c r="B18" s="29">
        <v>-0.0361936</v>
      </c>
      <c r="C18" s="13">
        <v>0.06481881</v>
      </c>
      <c r="D18" s="13">
        <v>0.01408668</v>
      </c>
      <c r="E18" s="13">
        <v>0.05303566</v>
      </c>
      <c r="F18" s="25">
        <v>0.001726099</v>
      </c>
      <c r="G18" s="35">
        <v>0.02672714</v>
      </c>
    </row>
    <row r="19" spans="1:7" ht="12">
      <c r="A19" s="21" t="s">
        <v>27</v>
      </c>
      <c r="B19" s="31">
        <v>-0.2028284</v>
      </c>
      <c r="C19" s="15">
        <v>-0.1900931</v>
      </c>
      <c r="D19" s="15">
        <v>-0.2017922</v>
      </c>
      <c r="E19" s="15">
        <v>-0.1795032</v>
      </c>
      <c r="F19" s="27">
        <v>-0.1296319</v>
      </c>
      <c r="G19" s="37">
        <v>-0.1841495</v>
      </c>
    </row>
    <row r="20" spans="1:7" ht="12.75" thickBot="1">
      <c r="A20" s="44" t="s">
        <v>28</v>
      </c>
      <c r="B20" s="45">
        <v>0.00933975</v>
      </c>
      <c r="C20" s="46">
        <v>-0.002823361</v>
      </c>
      <c r="D20" s="46">
        <v>-0.001153876</v>
      </c>
      <c r="E20" s="46">
        <v>0.005152067</v>
      </c>
      <c r="F20" s="47">
        <v>-0.0001444006</v>
      </c>
      <c r="G20" s="48">
        <v>0.001617845</v>
      </c>
    </row>
    <row r="21" spans="1:7" ht="12.75" thickTop="1">
      <c r="A21" s="6" t="s">
        <v>29</v>
      </c>
      <c r="B21" s="39">
        <v>44.34612</v>
      </c>
      <c r="C21" s="40">
        <v>31.9709</v>
      </c>
      <c r="D21" s="40">
        <v>-33.13042</v>
      </c>
      <c r="E21" s="40">
        <v>-21.9238</v>
      </c>
      <c r="F21" s="41">
        <v>-6.595622</v>
      </c>
      <c r="G21" s="43">
        <v>0.002026187</v>
      </c>
    </row>
    <row r="22" spans="1:7" ht="12">
      <c r="A22" s="20" t="s">
        <v>30</v>
      </c>
      <c r="B22" s="29">
        <v>-2.246792</v>
      </c>
      <c r="C22" s="13">
        <v>-15.35915</v>
      </c>
      <c r="D22" s="13">
        <v>-19.51277</v>
      </c>
      <c r="E22" s="13">
        <v>18.34705</v>
      </c>
      <c r="F22" s="25">
        <v>32.6353</v>
      </c>
      <c r="G22" s="36">
        <v>0</v>
      </c>
    </row>
    <row r="23" spans="1:7" ht="12">
      <c r="A23" s="20" t="s">
        <v>31</v>
      </c>
      <c r="B23" s="29">
        <v>-1.932311</v>
      </c>
      <c r="C23" s="13">
        <v>1.217976</v>
      </c>
      <c r="D23" s="13">
        <v>1.251917</v>
      </c>
      <c r="E23" s="13">
        <v>2.18361</v>
      </c>
      <c r="F23" s="25">
        <v>9.362948</v>
      </c>
      <c r="G23" s="35">
        <v>2.086925</v>
      </c>
    </row>
    <row r="24" spans="1:7" ht="12">
      <c r="A24" s="20" t="s">
        <v>32</v>
      </c>
      <c r="B24" s="29">
        <v>3.102728</v>
      </c>
      <c r="C24" s="13">
        <v>0.4481218</v>
      </c>
      <c r="D24" s="13">
        <v>2.734663</v>
      </c>
      <c r="E24" s="13">
        <v>1.963471</v>
      </c>
      <c r="F24" s="25">
        <v>-1.649234</v>
      </c>
      <c r="G24" s="35">
        <v>1.468172</v>
      </c>
    </row>
    <row r="25" spans="1:7" ht="12">
      <c r="A25" s="20" t="s">
        <v>33</v>
      </c>
      <c r="B25" s="29">
        <v>0.02811111</v>
      </c>
      <c r="C25" s="13">
        <v>0.2244712</v>
      </c>
      <c r="D25" s="13">
        <v>-0.3047926</v>
      </c>
      <c r="E25" s="13">
        <v>0.7394542</v>
      </c>
      <c r="F25" s="25">
        <v>-0.01679212</v>
      </c>
      <c r="G25" s="35">
        <v>0.1604555</v>
      </c>
    </row>
    <row r="26" spans="1:7" ht="12">
      <c r="A26" s="21" t="s">
        <v>34</v>
      </c>
      <c r="B26" s="31">
        <v>0.642883</v>
      </c>
      <c r="C26" s="15">
        <v>-0.1572526</v>
      </c>
      <c r="D26" s="15">
        <v>-0.8567765</v>
      </c>
      <c r="E26" s="15">
        <v>-0.8249154</v>
      </c>
      <c r="F26" s="27">
        <v>0.7055081</v>
      </c>
      <c r="G26" s="37">
        <v>-0.2551611</v>
      </c>
    </row>
    <row r="27" spans="1:7" ht="12">
      <c r="A27" s="20" t="s">
        <v>35</v>
      </c>
      <c r="B27" s="29">
        <v>-0.2773156</v>
      </c>
      <c r="C27" s="13">
        <v>0.1600505</v>
      </c>
      <c r="D27" s="13">
        <v>0.513911</v>
      </c>
      <c r="E27" s="13">
        <v>0.4322674</v>
      </c>
      <c r="F27" s="25">
        <v>0.375494</v>
      </c>
      <c r="G27" s="35">
        <v>0.2759311</v>
      </c>
    </row>
    <row r="28" spans="1:7" ht="12">
      <c r="A28" s="20" t="s">
        <v>36</v>
      </c>
      <c r="B28" s="29">
        <v>0.2129116</v>
      </c>
      <c r="C28" s="13">
        <v>-0.2502971</v>
      </c>
      <c r="D28" s="13">
        <v>0.4442027</v>
      </c>
      <c r="E28" s="13">
        <v>0.1084385</v>
      </c>
      <c r="F28" s="25">
        <v>-0.4832086</v>
      </c>
      <c r="G28" s="35">
        <v>0.03919466</v>
      </c>
    </row>
    <row r="29" spans="1:7" ht="12">
      <c r="A29" s="20" t="s">
        <v>37</v>
      </c>
      <c r="B29" s="29">
        <v>0.002118548</v>
      </c>
      <c r="C29" s="13">
        <v>-0.1265621</v>
      </c>
      <c r="D29" s="13">
        <v>-0.1845498</v>
      </c>
      <c r="E29" s="13">
        <v>-0.04361793</v>
      </c>
      <c r="F29" s="25">
        <v>-0.02794231</v>
      </c>
      <c r="G29" s="35">
        <v>-0.08874896</v>
      </c>
    </row>
    <row r="30" spans="1:7" ht="12">
      <c r="A30" s="21" t="s">
        <v>38</v>
      </c>
      <c r="B30" s="31">
        <v>0.06400557</v>
      </c>
      <c r="C30" s="15">
        <v>0.08243621</v>
      </c>
      <c r="D30" s="15">
        <v>-0.07904628</v>
      </c>
      <c r="E30" s="15">
        <v>-0.01291203</v>
      </c>
      <c r="F30" s="27">
        <v>0.1845448</v>
      </c>
      <c r="G30" s="37">
        <v>0.03159562</v>
      </c>
    </row>
    <row r="31" spans="1:7" ht="12">
      <c r="A31" s="20" t="s">
        <v>39</v>
      </c>
      <c r="B31" s="29">
        <v>-0.02324432</v>
      </c>
      <c r="C31" s="13">
        <v>-0.03773904</v>
      </c>
      <c r="D31" s="13">
        <v>-0.026458</v>
      </c>
      <c r="E31" s="13">
        <v>-0.01816245</v>
      </c>
      <c r="F31" s="25">
        <v>-0.02894232</v>
      </c>
      <c r="G31" s="35">
        <v>-0.02704203</v>
      </c>
    </row>
    <row r="32" spans="1:7" ht="12">
      <c r="A32" s="20" t="s">
        <v>40</v>
      </c>
      <c r="B32" s="29">
        <v>-0.001574759</v>
      </c>
      <c r="C32" s="13">
        <v>-0.03978587</v>
      </c>
      <c r="D32" s="13">
        <v>0.05102592</v>
      </c>
      <c r="E32" s="13">
        <v>0.005281859</v>
      </c>
      <c r="F32" s="25">
        <v>-0.05645781</v>
      </c>
      <c r="G32" s="35">
        <v>-0.00378082</v>
      </c>
    </row>
    <row r="33" spans="1:7" ht="12">
      <c r="A33" s="20" t="s">
        <v>41</v>
      </c>
      <c r="B33" s="29">
        <v>0.05867476</v>
      </c>
      <c r="C33" s="13">
        <v>0.06009791</v>
      </c>
      <c r="D33" s="13">
        <v>0.08728199</v>
      </c>
      <c r="E33" s="13">
        <v>0.089037</v>
      </c>
      <c r="F33" s="25">
        <v>0.03570418</v>
      </c>
      <c r="G33" s="35">
        <v>0.07014084</v>
      </c>
    </row>
    <row r="34" spans="1:7" ht="12">
      <c r="A34" s="21" t="s">
        <v>42</v>
      </c>
      <c r="B34" s="31">
        <v>-0.0002086547</v>
      </c>
      <c r="C34" s="15">
        <v>0.006379801</v>
      </c>
      <c r="D34" s="15">
        <v>-0.002713359</v>
      </c>
      <c r="E34" s="15">
        <v>-0.002874674</v>
      </c>
      <c r="F34" s="27">
        <v>-0.03110007</v>
      </c>
      <c r="G34" s="37">
        <v>-0.003977399</v>
      </c>
    </row>
    <row r="35" spans="1:7" ht="12.75" thickBot="1">
      <c r="A35" s="22" t="s">
        <v>43</v>
      </c>
      <c r="B35" s="32">
        <v>-0.0007510944</v>
      </c>
      <c r="C35" s="16">
        <v>-0.005247207</v>
      </c>
      <c r="D35" s="16">
        <v>-0.009569892</v>
      </c>
      <c r="E35" s="16">
        <v>-0.004103791</v>
      </c>
      <c r="F35" s="28">
        <v>0.005324663</v>
      </c>
      <c r="G35" s="38">
        <v>-0.003951038</v>
      </c>
    </row>
    <row r="36" spans="1:7" ht="12">
      <c r="A36" s="4" t="s">
        <v>44</v>
      </c>
      <c r="B36" s="3">
        <v>23.75488</v>
      </c>
      <c r="C36" s="3">
        <v>23.75183</v>
      </c>
      <c r="D36" s="3">
        <v>23.75794</v>
      </c>
      <c r="E36" s="3">
        <v>23.75488</v>
      </c>
      <c r="F36" s="3">
        <v>23.76404</v>
      </c>
      <c r="G36" s="3"/>
    </row>
    <row r="37" spans="1:6" ht="12">
      <c r="A37" s="4" t="s">
        <v>45</v>
      </c>
      <c r="B37" s="2">
        <v>-0.1424154</v>
      </c>
      <c r="C37" s="2">
        <v>-0.07832845</v>
      </c>
      <c r="D37" s="2">
        <v>-0.04577637</v>
      </c>
      <c r="E37" s="2">
        <v>-0.01780192</v>
      </c>
      <c r="F37" s="2">
        <v>-0.008646647</v>
      </c>
    </row>
    <row r="38" spans="1:7" ht="12">
      <c r="A38" s="4" t="s">
        <v>53</v>
      </c>
      <c r="B38" s="2">
        <v>-0.0002852856</v>
      </c>
      <c r="C38" s="2">
        <v>0.0002513013</v>
      </c>
      <c r="D38" s="2">
        <v>-6.429335E-05</v>
      </c>
      <c r="E38" s="2">
        <v>5.305527E-05</v>
      </c>
      <c r="F38" s="2">
        <v>-0.000122876</v>
      </c>
      <c r="G38" s="2">
        <v>0.0002384143</v>
      </c>
    </row>
    <row r="39" spans="1:7" ht="12.75" thickBot="1">
      <c r="A39" s="4" t="s">
        <v>54</v>
      </c>
      <c r="B39" s="2">
        <v>-7.545249E-05</v>
      </c>
      <c r="C39" s="2">
        <v>-5.396455E-05</v>
      </c>
      <c r="D39" s="2">
        <v>5.619625E-05</v>
      </c>
      <c r="E39" s="2">
        <v>3.717312E-05</v>
      </c>
      <c r="F39" s="2">
        <v>1.161357E-05</v>
      </c>
      <c r="G39" s="2">
        <v>0.0006878672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3.11716</v>
      </c>
      <c r="F40" s="17" t="s">
        <v>48</v>
      </c>
      <c r="G40" s="8">
        <v>55.002353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0.003752</v>
      </c>
      <c r="D4">
        <v>0.003751</v>
      </c>
      <c r="E4">
        <v>0.003752</v>
      </c>
      <c r="F4">
        <v>0.002078</v>
      </c>
      <c r="G4">
        <v>0.011694</v>
      </c>
    </row>
    <row r="5" spans="1:7" ht="12.75">
      <c r="A5" t="s">
        <v>13</v>
      </c>
      <c r="B5">
        <v>-0.11234</v>
      </c>
      <c r="C5">
        <v>-0.767957</v>
      </c>
      <c r="D5">
        <v>-0.975637</v>
      </c>
      <c r="E5">
        <v>0.917351</v>
      </c>
      <c r="F5">
        <v>1.631759</v>
      </c>
      <c r="G5">
        <v>7.220419</v>
      </c>
    </row>
    <row r="6" spans="1:7" ht="12.75">
      <c r="A6" t="s">
        <v>14</v>
      </c>
      <c r="B6" s="49">
        <v>167.825</v>
      </c>
      <c r="C6" s="49">
        <v>-147.7755</v>
      </c>
      <c r="D6" s="49">
        <v>37.75512</v>
      </c>
      <c r="E6" s="49">
        <v>-31.16886</v>
      </c>
      <c r="F6" s="49">
        <v>72.30227</v>
      </c>
      <c r="G6" s="49">
        <v>-0.0004446362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3.383458</v>
      </c>
      <c r="C8" s="49">
        <v>0.8940682</v>
      </c>
      <c r="D8" s="49">
        <v>-1.245999</v>
      </c>
      <c r="E8" s="49">
        <v>-0.5394185</v>
      </c>
      <c r="F8" s="49">
        <v>-3.538767</v>
      </c>
      <c r="G8" s="49">
        <v>-0.1951774</v>
      </c>
    </row>
    <row r="9" spans="1:7" ht="12.75">
      <c r="A9" t="s">
        <v>17</v>
      </c>
      <c r="B9" s="49">
        <v>-1.019138</v>
      </c>
      <c r="C9" s="49">
        <v>0.1292633</v>
      </c>
      <c r="D9" s="49">
        <v>-0.3303662</v>
      </c>
      <c r="E9" s="49">
        <v>-0.322966</v>
      </c>
      <c r="F9" s="49">
        <v>-1.11786</v>
      </c>
      <c r="G9" s="49">
        <v>-0.4228085</v>
      </c>
    </row>
    <row r="10" spans="1:7" ht="12.75">
      <c r="A10" t="s">
        <v>18</v>
      </c>
      <c r="B10" s="49">
        <v>-1.741786</v>
      </c>
      <c r="C10" s="49">
        <v>-0.9169584</v>
      </c>
      <c r="D10" s="49">
        <v>0.2900626</v>
      </c>
      <c r="E10" s="49">
        <v>-0.5730731</v>
      </c>
      <c r="F10" s="49">
        <v>-0.1954336</v>
      </c>
      <c r="G10" s="49">
        <v>-0.5673914</v>
      </c>
    </row>
    <row r="11" spans="1:7" ht="12.75">
      <c r="A11" t="s">
        <v>19</v>
      </c>
      <c r="B11" s="49">
        <v>1.788064</v>
      </c>
      <c r="C11" s="49">
        <v>0.7538201</v>
      </c>
      <c r="D11" s="49">
        <v>1.240896</v>
      </c>
      <c r="E11" s="49">
        <v>0.5156556</v>
      </c>
      <c r="F11" s="49">
        <v>12.3986</v>
      </c>
      <c r="G11" s="49">
        <v>2.515367</v>
      </c>
    </row>
    <row r="12" spans="1:7" ht="12.75">
      <c r="A12" t="s">
        <v>20</v>
      </c>
      <c r="B12" s="49">
        <v>0.3087056</v>
      </c>
      <c r="C12" s="49">
        <v>0.1973849</v>
      </c>
      <c r="D12" s="49">
        <v>0.1115572</v>
      </c>
      <c r="E12" s="49">
        <v>-0.5154007</v>
      </c>
      <c r="F12" s="49">
        <v>-0.2948792</v>
      </c>
      <c r="G12" s="49">
        <v>-0.04419492</v>
      </c>
    </row>
    <row r="13" spans="1:7" ht="12.75">
      <c r="A13" t="s">
        <v>21</v>
      </c>
      <c r="B13" s="49">
        <v>-0.1697994</v>
      </c>
      <c r="C13" s="49">
        <v>-0.1490235</v>
      </c>
      <c r="D13" s="49">
        <v>-0.07135289</v>
      </c>
      <c r="E13" s="49">
        <v>-0.06218661</v>
      </c>
      <c r="F13" s="49">
        <v>-0.1294661</v>
      </c>
      <c r="G13" s="49">
        <v>-0.1098565</v>
      </c>
    </row>
    <row r="14" spans="1:7" ht="12.75">
      <c r="A14" t="s">
        <v>22</v>
      </c>
      <c r="B14" s="49">
        <v>-0.3143781</v>
      </c>
      <c r="C14" s="49">
        <v>-0.0485795</v>
      </c>
      <c r="D14" s="49">
        <v>0.0251863</v>
      </c>
      <c r="E14" s="49">
        <v>0.07777587</v>
      </c>
      <c r="F14" s="49">
        <v>0.06212768</v>
      </c>
      <c r="G14" s="49">
        <v>-0.02423599</v>
      </c>
    </row>
    <row r="15" spans="1:7" ht="12.75">
      <c r="A15" t="s">
        <v>23</v>
      </c>
      <c r="B15" s="49">
        <v>-0.3891234</v>
      </c>
      <c r="C15" s="49">
        <v>-0.1590933</v>
      </c>
      <c r="D15" s="49">
        <v>-0.1518124</v>
      </c>
      <c r="E15" s="49">
        <v>-0.1438792</v>
      </c>
      <c r="F15" s="49">
        <v>-0.3647108</v>
      </c>
      <c r="G15" s="49">
        <v>-0.2144413</v>
      </c>
    </row>
    <row r="16" spans="1:7" ht="12.75">
      <c r="A16" t="s">
        <v>24</v>
      </c>
      <c r="B16" s="49">
        <v>0.07623835</v>
      </c>
      <c r="C16" s="49">
        <v>0.02691344</v>
      </c>
      <c r="D16" s="49">
        <v>0.01663489</v>
      </c>
      <c r="E16" s="49">
        <v>-0.007322886</v>
      </c>
      <c r="F16" s="49">
        <v>0.01477244</v>
      </c>
      <c r="G16" s="49">
        <v>0.02173931</v>
      </c>
    </row>
    <row r="17" spans="1:7" ht="12.75">
      <c r="A17" t="s">
        <v>25</v>
      </c>
      <c r="B17" s="49">
        <v>-0.01240236</v>
      </c>
      <c r="C17" s="49">
        <v>-0.02357419</v>
      </c>
      <c r="D17" s="49">
        <v>-0.008895249</v>
      </c>
      <c r="E17" s="49">
        <v>-0.005356975</v>
      </c>
      <c r="F17" s="49">
        <v>0.0006125266</v>
      </c>
      <c r="G17" s="49">
        <v>-0.01081766</v>
      </c>
    </row>
    <row r="18" spans="1:7" ht="12.75">
      <c r="A18" t="s">
        <v>26</v>
      </c>
      <c r="B18" s="49">
        <v>-0.0361936</v>
      </c>
      <c r="C18" s="49">
        <v>0.06481881</v>
      </c>
      <c r="D18" s="49">
        <v>0.01408668</v>
      </c>
      <c r="E18" s="49">
        <v>0.05303566</v>
      </c>
      <c r="F18" s="49">
        <v>0.001726099</v>
      </c>
      <c r="G18" s="49">
        <v>0.02672714</v>
      </c>
    </row>
    <row r="19" spans="1:7" ht="12.75">
      <c r="A19" t="s">
        <v>27</v>
      </c>
      <c r="B19" s="49">
        <v>-0.2028284</v>
      </c>
      <c r="C19" s="49">
        <v>-0.1900931</v>
      </c>
      <c r="D19" s="49">
        <v>-0.2017922</v>
      </c>
      <c r="E19" s="49">
        <v>-0.1795032</v>
      </c>
      <c r="F19" s="49">
        <v>-0.1296319</v>
      </c>
      <c r="G19" s="49">
        <v>-0.1841495</v>
      </c>
    </row>
    <row r="20" spans="1:7" ht="12.75">
      <c r="A20" t="s">
        <v>28</v>
      </c>
      <c r="B20" s="49">
        <v>0.00933975</v>
      </c>
      <c r="C20" s="49">
        <v>-0.002823361</v>
      </c>
      <c r="D20" s="49">
        <v>-0.001153876</v>
      </c>
      <c r="E20" s="49">
        <v>0.005152067</v>
      </c>
      <c r="F20" s="49">
        <v>-0.0001444006</v>
      </c>
      <c r="G20" s="49">
        <v>0.001617845</v>
      </c>
    </row>
    <row r="21" spans="1:7" ht="12.75">
      <c r="A21" t="s">
        <v>29</v>
      </c>
      <c r="B21" s="49">
        <v>44.34612</v>
      </c>
      <c r="C21" s="49">
        <v>31.9709</v>
      </c>
      <c r="D21" s="49">
        <v>-33.13042</v>
      </c>
      <c r="E21" s="49">
        <v>-21.9238</v>
      </c>
      <c r="F21" s="49">
        <v>-6.595622</v>
      </c>
      <c r="G21" s="49">
        <v>0.002026187</v>
      </c>
    </row>
    <row r="22" spans="1:7" ht="12.75">
      <c r="A22" t="s">
        <v>30</v>
      </c>
      <c r="B22" s="49">
        <v>-2.246792</v>
      </c>
      <c r="C22" s="49">
        <v>-15.35915</v>
      </c>
      <c r="D22" s="49">
        <v>-19.51277</v>
      </c>
      <c r="E22" s="49">
        <v>18.34705</v>
      </c>
      <c r="F22" s="49">
        <v>32.6353</v>
      </c>
      <c r="G22" s="49">
        <v>0</v>
      </c>
    </row>
    <row r="23" spans="1:7" ht="12.75">
      <c r="A23" t="s">
        <v>31</v>
      </c>
      <c r="B23" s="49">
        <v>-1.932311</v>
      </c>
      <c r="C23" s="49">
        <v>1.217976</v>
      </c>
      <c r="D23" s="49">
        <v>1.251917</v>
      </c>
      <c r="E23" s="49">
        <v>2.18361</v>
      </c>
      <c r="F23" s="49">
        <v>9.362948</v>
      </c>
      <c r="G23" s="49">
        <v>2.086925</v>
      </c>
    </row>
    <row r="24" spans="1:7" ht="12.75">
      <c r="A24" t="s">
        <v>32</v>
      </c>
      <c r="B24" s="49">
        <v>3.102728</v>
      </c>
      <c r="C24" s="49">
        <v>0.4481218</v>
      </c>
      <c r="D24" s="49">
        <v>2.734663</v>
      </c>
      <c r="E24" s="49">
        <v>1.963471</v>
      </c>
      <c r="F24" s="49">
        <v>-1.649234</v>
      </c>
      <c r="G24" s="49">
        <v>1.468172</v>
      </c>
    </row>
    <row r="25" spans="1:7" ht="12.75">
      <c r="A25" t="s">
        <v>33</v>
      </c>
      <c r="B25" s="49">
        <v>0.02811111</v>
      </c>
      <c r="C25" s="49">
        <v>0.2244712</v>
      </c>
      <c r="D25" s="49">
        <v>-0.3047926</v>
      </c>
      <c r="E25" s="49">
        <v>0.7394542</v>
      </c>
      <c r="F25" s="49">
        <v>-0.01679212</v>
      </c>
      <c r="G25" s="49">
        <v>0.1604555</v>
      </c>
    </row>
    <row r="26" spans="1:7" ht="12.75">
      <c r="A26" t="s">
        <v>34</v>
      </c>
      <c r="B26" s="49">
        <v>0.642883</v>
      </c>
      <c r="C26" s="49">
        <v>-0.1572526</v>
      </c>
      <c r="D26" s="49">
        <v>-0.8567765</v>
      </c>
      <c r="E26" s="49">
        <v>-0.8249154</v>
      </c>
      <c r="F26" s="49">
        <v>0.7055081</v>
      </c>
      <c r="G26" s="49">
        <v>-0.2551611</v>
      </c>
    </row>
    <row r="27" spans="1:7" ht="12.75">
      <c r="A27" t="s">
        <v>35</v>
      </c>
      <c r="B27" s="49">
        <v>-0.2773156</v>
      </c>
      <c r="C27" s="49">
        <v>0.1600505</v>
      </c>
      <c r="D27" s="49">
        <v>0.513911</v>
      </c>
      <c r="E27" s="49">
        <v>0.4322674</v>
      </c>
      <c r="F27" s="49">
        <v>0.375494</v>
      </c>
      <c r="G27" s="49">
        <v>0.2759311</v>
      </c>
    </row>
    <row r="28" spans="1:7" ht="12.75">
      <c r="A28" t="s">
        <v>36</v>
      </c>
      <c r="B28" s="49">
        <v>0.2129116</v>
      </c>
      <c r="C28" s="49">
        <v>-0.2502971</v>
      </c>
      <c r="D28" s="49">
        <v>0.4442027</v>
      </c>
      <c r="E28" s="49">
        <v>0.1084385</v>
      </c>
      <c r="F28" s="49">
        <v>-0.4832086</v>
      </c>
      <c r="G28" s="49">
        <v>0.03919466</v>
      </c>
    </row>
    <row r="29" spans="1:7" ht="12.75">
      <c r="A29" t="s">
        <v>37</v>
      </c>
      <c r="B29" s="49">
        <v>0.002118548</v>
      </c>
      <c r="C29" s="49">
        <v>-0.1265621</v>
      </c>
      <c r="D29" s="49">
        <v>-0.1845498</v>
      </c>
      <c r="E29" s="49">
        <v>-0.04361793</v>
      </c>
      <c r="F29" s="49">
        <v>-0.02794231</v>
      </c>
      <c r="G29" s="49">
        <v>-0.08874896</v>
      </c>
    </row>
    <row r="30" spans="1:7" ht="12.75">
      <c r="A30" t="s">
        <v>38</v>
      </c>
      <c r="B30" s="49">
        <v>0.06400557</v>
      </c>
      <c r="C30" s="49">
        <v>0.08243621</v>
      </c>
      <c r="D30" s="49">
        <v>-0.07904628</v>
      </c>
      <c r="E30" s="49">
        <v>-0.01291203</v>
      </c>
      <c r="F30" s="49">
        <v>0.1845448</v>
      </c>
      <c r="G30" s="49">
        <v>0.03159562</v>
      </c>
    </row>
    <row r="31" spans="1:7" ht="12.75">
      <c r="A31" t="s">
        <v>39</v>
      </c>
      <c r="B31" s="49">
        <v>-0.02324432</v>
      </c>
      <c r="C31" s="49">
        <v>-0.03773904</v>
      </c>
      <c r="D31" s="49">
        <v>-0.026458</v>
      </c>
      <c r="E31" s="49">
        <v>-0.01816245</v>
      </c>
      <c r="F31" s="49">
        <v>-0.02894232</v>
      </c>
      <c r="G31" s="49">
        <v>-0.02704203</v>
      </c>
    </row>
    <row r="32" spans="1:7" ht="12.75">
      <c r="A32" t="s">
        <v>40</v>
      </c>
      <c r="B32" s="49">
        <v>-0.001574759</v>
      </c>
      <c r="C32" s="49">
        <v>-0.03978587</v>
      </c>
      <c r="D32" s="49">
        <v>0.05102592</v>
      </c>
      <c r="E32" s="49">
        <v>0.005281859</v>
      </c>
      <c r="F32" s="49">
        <v>-0.05645781</v>
      </c>
      <c r="G32" s="49">
        <v>-0.00378082</v>
      </c>
    </row>
    <row r="33" spans="1:7" ht="12.75">
      <c r="A33" t="s">
        <v>41</v>
      </c>
      <c r="B33" s="49">
        <v>0.05867476</v>
      </c>
      <c r="C33" s="49">
        <v>0.06009791</v>
      </c>
      <c r="D33" s="49">
        <v>0.08728199</v>
      </c>
      <c r="E33" s="49">
        <v>0.089037</v>
      </c>
      <c r="F33" s="49">
        <v>0.03570418</v>
      </c>
      <c r="G33" s="49">
        <v>0.07014084</v>
      </c>
    </row>
    <row r="34" spans="1:7" ht="12.75">
      <c r="A34" t="s">
        <v>42</v>
      </c>
      <c r="B34" s="49">
        <v>-0.0002086547</v>
      </c>
      <c r="C34" s="49">
        <v>0.006379801</v>
      </c>
      <c r="D34" s="49">
        <v>-0.002713359</v>
      </c>
      <c r="E34" s="49">
        <v>-0.002874674</v>
      </c>
      <c r="F34" s="49">
        <v>-0.03110007</v>
      </c>
      <c r="G34" s="49">
        <v>-0.003977399</v>
      </c>
    </row>
    <row r="35" spans="1:7" ht="12.75">
      <c r="A35" t="s">
        <v>43</v>
      </c>
      <c r="B35" s="49">
        <v>-0.0007510944</v>
      </c>
      <c r="C35" s="49">
        <v>-0.005247207</v>
      </c>
      <c r="D35" s="49">
        <v>-0.009569892</v>
      </c>
      <c r="E35" s="49">
        <v>-0.004103791</v>
      </c>
      <c r="F35" s="49">
        <v>0.005324663</v>
      </c>
      <c r="G35" s="49">
        <v>-0.003951038</v>
      </c>
    </row>
    <row r="36" spans="1:6" ht="12.75">
      <c r="A36" t="s">
        <v>44</v>
      </c>
      <c r="B36" s="49">
        <v>23.75488</v>
      </c>
      <c r="C36" s="49">
        <v>23.75183</v>
      </c>
      <c r="D36" s="49">
        <v>23.75794</v>
      </c>
      <c r="E36" s="49">
        <v>23.75488</v>
      </c>
      <c r="F36" s="49">
        <v>23.76404</v>
      </c>
    </row>
    <row r="37" spans="1:6" ht="12.75">
      <c r="A37" t="s">
        <v>45</v>
      </c>
      <c r="B37" s="49">
        <v>-0.1424154</v>
      </c>
      <c r="C37" s="49">
        <v>-0.07832845</v>
      </c>
      <c r="D37" s="49">
        <v>-0.04577637</v>
      </c>
      <c r="E37" s="49">
        <v>-0.01780192</v>
      </c>
      <c r="F37" s="49">
        <v>-0.008646647</v>
      </c>
    </row>
    <row r="38" spans="1:7" ht="12.75">
      <c r="A38" t="s">
        <v>55</v>
      </c>
      <c r="B38" s="49">
        <v>-0.0002852856</v>
      </c>
      <c r="C38" s="49">
        <v>0.0002513013</v>
      </c>
      <c r="D38" s="49">
        <v>-6.429335E-05</v>
      </c>
      <c r="E38" s="49">
        <v>5.305527E-05</v>
      </c>
      <c r="F38" s="49">
        <v>-0.000122876</v>
      </c>
      <c r="G38" s="49">
        <v>0.0002384143</v>
      </c>
    </row>
    <row r="39" spans="1:7" ht="12.75">
      <c r="A39" t="s">
        <v>56</v>
      </c>
      <c r="B39" s="49">
        <v>-7.545249E-05</v>
      </c>
      <c r="C39" s="49">
        <v>-5.396455E-05</v>
      </c>
      <c r="D39" s="49">
        <v>5.619625E-05</v>
      </c>
      <c r="E39" s="49">
        <v>3.717312E-05</v>
      </c>
      <c r="F39" s="49">
        <v>1.161357E-05</v>
      </c>
      <c r="G39" s="49">
        <v>0.0006878672</v>
      </c>
    </row>
    <row r="40" spans="2:7" ht="12.75">
      <c r="B40" t="s">
        <v>46</v>
      </c>
      <c r="C40">
        <v>-0.003751</v>
      </c>
      <c r="D40" t="s">
        <v>47</v>
      </c>
      <c r="E40">
        <v>3.11716</v>
      </c>
      <c r="F40" t="s">
        <v>48</v>
      </c>
      <c r="G40">
        <v>55.002353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-0.00028528554739227363</v>
      </c>
      <c r="C50">
        <f>-0.017/(C7*C7+C22*C22)*(C21*C22+C6*C7)</f>
        <v>0.0002513012349659045</v>
      </c>
      <c r="D50">
        <f>-0.017/(D7*D7+D22*D22)*(D21*D22+D6*D7)</f>
        <v>-6.429335846932814E-05</v>
      </c>
      <c r="E50">
        <f>-0.017/(E7*E7+E22*E22)*(E21*E22+E6*E7)</f>
        <v>5.3055263707739625E-05</v>
      </c>
      <c r="F50">
        <f>-0.017/(F7*F7+F22*F22)*(F21*F22+F6*F7)</f>
        <v>-0.0001228759577764245</v>
      </c>
      <c r="G50">
        <f>(B50*B$4+C50*C$4+D50*D$4+E50*E$4+F50*F$4)/SUM(B$4:F$4)</f>
        <v>2.6569994338978735E-08</v>
      </c>
    </row>
    <row r="51" spans="1:7" ht="12.75">
      <c r="A51" t="s">
        <v>59</v>
      </c>
      <c r="B51">
        <f>-0.017/(B7*B7+B22*B22)*(B21*B7-B6*B22)</f>
        <v>-7.545250172855967E-05</v>
      </c>
      <c r="C51">
        <f>-0.017/(C7*C7+C22*C22)*(C21*C7-C6*C22)</f>
        <v>-5.3964552663697345E-05</v>
      </c>
      <c r="D51">
        <f>-0.017/(D7*D7+D22*D22)*(D21*D7-D6*D22)</f>
        <v>5.619625984836606E-05</v>
      </c>
      <c r="E51">
        <f>-0.017/(E7*E7+E22*E22)*(E21*E7-E6*E22)</f>
        <v>3.7173119242399095E-05</v>
      </c>
      <c r="F51">
        <f>-0.017/(F7*F7+F22*F22)*(F21*F7-F6*F22)</f>
        <v>1.1613566774482097E-05</v>
      </c>
      <c r="G51">
        <f>(B51*B$4+C51*C$4+D51*D$4+E51*E$4+F51*F$4)/SUM(B$4:F$4)</f>
        <v>8.500691571184001E-08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9999.869288309803</v>
      </c>
      <c r="C62">
        <f>C7+(2/0.017)*(C8*C50-C23*C51)</f>
        <v>10000.03416564386</v>
      </c>
      <c r="D62">
        <f>D7+(2/0.017)*(D8*D50-D23*D51)</f>
        <v>10000.001147812625</v>
      </c>
      <c r="E62">
        <f>E7+(2/0.017)*(E8*E50-E23*E51)</f>
        <v>9999.987083460508</v>
      </c>
      <c r="F62">
        <f>F7+(2/0.017)*(F8*F50-F23*F51)</f>
        <v>10000.038363783844</v>
      </c>
    </row>
    <row r="63" spans="1:6" ht="12.75">
      <c r="A63" t="s">
        <v>67</v>
      </c>
      <c r="B63">
        <f>B8+(3/0.017)*(B9*B50-B24*B51)</f>
        <v>3.4760792821143855</v>
      </c>
      <c r="C63">
        <f>C8+(3/0.017)*(C9*C50-C24*C51)</f>
        <v>0.904068209306168</v>
      </c>
      <c r="D63">
        <f>D8+(3/0.017)*(D9*D50-D24*D51)</f>
        <v>-1.2693703200040523</v>
      </c>
      <c r="E63">
        <f>E8+(3/0.017)*(E9*E50-E24*E51)</f>
        <v>-0.5553226272783459</v>
      </c>
      <c r="F63">
        <f>F8+(3/0.017)*(F9*F50-F24*F51)</f>
        <v>-3.511147304586053</v>
      </c>
    </row>
    <row r="64" spans="1:6" ht="12.75">
      <c r="A64" t="s">
        <v>68</v>
      </c>
      <c r="B64">
        <f>B9+(4/0.017)*(B10*B50-B25*B51)</f>
        <v>-0.9017197821115142</v>
      </c>
      <c r="C64">
        <f>C9+(4/0.017)*(C10*C50-C25*C51)</f>
        <v>0.07789405519094672</v>
      </c>
      <c r="D64">
        <f>D9+(4/0.017)*(D10*D50-D25*D51)</f>
        <v>-0.33072405754609085</v>
      </c>
      <c r="E64">
        <f>E9+(4/0.017)*(E10*E50-E25*E51)</f>
        <v>-0.33658773261063635</v>
      </c>
      <c r="F64">
        <f>F9+(4/0.017)*(F10*F50-F25*F51)</f>
        <v>-1.1121637394850354</v>
      </c>
    </row>
    <row r="65" spans="1:6" ht="12.75">
      <c r="A65" t="s">
        <v>69</v>
      </c>
      <c r="B65">
        <f>B10+(5/0.017)*(B11*B50-B26*B51)</f>
        <v>-1.8775512018657814</v>
      </c>
      <c r="C65">
        <f>C10+(5/0.017)*(C11*C50-C26*C51)</f>
        <v>-0.8637378541594357</v>
      </c>
      <c r="D65">
        <f>D10+(5/0.017)*(D11*D50-D26*D51)</f>
        <v>0.28075855984553477</v>
      </c>
      <c r="E65">
        <f>E10+(5/0.017)*(E11*E50-E26*E51)</f>
        <v>-0.5560075345972164</v>
      </c>
      <c r="F65">
        <f>F10+(5/0.017)*(F11*F50-F26*F51)</f>
        <v>-0.6459286927988426</v>
      </c>
    </row>
    <row r="66" spans="1:6" ht="12.75">
      <c r="A66" t="s">
        <v>70</v>
      </c>
      <c r="B66">
        <f>B11+(6/0.017)*(B12*B50-B27*B51)</f>
        <v>1.7495957405173823</v>
      </c>
      <c r="C66">
        <f>C11+(6/0.017)*(C12*C50-C27*C51)</f>
        <v>0.7743754374481374</v>
      </c>
      <c r="D66">
        <f>D11+(6/0.017)*(D12*D50-D27*D51)</f>
        <v>1.2281716718313995</v>
      </c>
      <c r="E66">
        <f>E11+(6/0.017)*(E12*E50-E27*E51)</f>
        <v>0.5003332067087805</v>
      </c>
      <c r="F66">
        <f>F11+(6/0.017)*(F12*F50-F27*F51)</f>
        <v>12.409849202171504</v>
      </c>
    </row>
    <row r="67" spans="1:6" ht="12.75">
      <c r="A67" t="s">
        <v>71</v>
      </c>
      <c r="B67">
        <f>B12+(7/0.017)*(B13*B50-B28*B51)</f>
        <v>0.3352669055000218</v>
      </c>
      <c r="C67">
        <f>C12+(7/0.017)*(C13*C50-C28*C51)</f>
        <v>0.17640262209622146</v>
      </c>
      <c r="D67">
        <f>D12+(7/0.017)*(D13*D50-D28*D51)</f>
        <v>0.10316748859178394</v>
      </c>
      <c r="E67">
        <f>E12+(7/0.017)*(E13*E50-E28*E51)</f>
        <v>-0.5184190688226619</v>
      </c>
      <c r="F67">
        <f>F12+(7/0.017)*(F13*F50-F28*F51)</f>
        <v>-0.2860180044321014</v>
      </c>
    </row>
    <row r="68" spans="1:6" ht="12.75">
      <c r="A68" t="s">
        <v>72</v>
      </c>
      <c r="B68">
        <f>B13+(8/0.017)*(B14*B50-B29*B51)</f>
        <v>-0.12751828089728234</v>
      </c>
      <c r="C68">
        <f>C13+(8/0.017)*(C14*C50-C29*C51)</f>
        <v>-0.1579825378610373</v>
      </c>
      <c r="D68">
        <f>D13+(8/0.017)*(D14*D50-D29*D51)</f>
        <v>-0.06723444449348331</v>
      </c>
      <c r="E68">
        <f>E13+(8/0.017)*(E14*E50-E29*E51)</f>
        <v>-0.05948174703249624</v>
      </c>
      <c r="F68">
        <f>F13+(8/0.017)*(F14*F50-F29*F51)</f>
        <v>-0.13290585920066303</v>
      </c>
    </row>
    <row r="69" spans="1:6" ht="12.75">
      <c r="A69" t="s">
        <v>73</v>
      </c>
      <c r="B69">
        <f>B14+(9/0.017)*(B15*B50-B30*B51)</f>
        <v>-0.2530506904130091</v>
      </c>
      <c r="C69">
        <f>C14+(9/0.017)*(C15*C50-C30*C51)</f>
        <v>-0.06739040506586733</v>
      </c>
      <c r="D69">
        <f>D14+(9/0.017)*(D15*D50-D30*D51)</f>
        <v>0.03270534171164362</v>
      </c>
      <c r="E69">
        <f>E14+(9/0.017)*(E15*E50-E30*E51)</f>
        <v>0.07398868669383149</v>
      </c>
      <c r="F69">
        <f>F14+(9/0.017)*(F15*F50-F30*F51)</f>
        <v>0.08471819114902958</v>
      </c>
    </row>
    <row r="70" spans="1:6" ht="12.75">
      <c r="A70" t="s">
        <v>74</v>
      </c>
      <c r="B70">
        <f>B15+(10/0.017)*(B16*B50-B31*B51)</f>
        <v>-0.4029490126511841</v>
      </c>
      <c r="C70">
        <f>C15+(10/0.017)*(C16*C50-C31*C51)</f>
        <v>-0.1563128233543392</v>
      </c>
      <c r="D70">
        <f>D15+(10/0.017)*(D16*D50-D31*D51)</f>
        <v>-0.15156691311929396</v>
      </c>
      <c r="E70">
        <f>E15+(10/0.017)*(E16*E50-E31*E51)</f>
        <v>-0.14371058984014567</v>
      </c>
      <c r="F70">
        <f>F15+(10/0.017)*(F16*F50-F31*F51)</f>
        <v>-0.36558083185162726</v>
      </c>
    </row>
    <row r="71" spans="1:6" ht="12.75">
      <c r="A71" t="s">
        <v>75</v>
      </c>
      <c r="B71">
        <f>B16+(11/0.017)*(B17*B50-B32*B51)</f>
        <v>0.07845089941819125</v>
      </c>
      <c r="C71">
        <f>C16+(11/0.017)*(C17*C50-C32*C51)</f>
        <v>0.021690866640630836</v>
      </c>
      <c r="D71">
        <f>D16+(11/0.017)*(D17*D50-D32*D51)</f>
        <v>0.015149527370964642</v>
      </c>
      <c r="E71">
        <f>E16+(11/0.017)*(E17*E50-E32*E51)</f>
        <v>-0.007633835873707199</v>
      </c>
      <c r="F71">
        <f>F16+(11/0.017)*(F17*F50-F32*F51)</f>
        <v>0.01514800054653602</v>
      </c>
    </row>
    <row r="72" spans="1:6" ht="12.75">
      <c r="A72" t="s">
        <v>76</v>
      </c>
      <c r="B72">
        <f>B17+(12/0.017)*(B18*B50-B33*B51)</f>
        <v>-0.0019887117046448344</v>
      </c>
      <c r="C72">
        <f>C17+(12/0.017)*(C18*C50-C33*C51)</f>
        <v>-0.009786752001510496</v>
      </c>
      <c r="D72">
        <f>D17+(12/0.017)*(D18*D50-D33*D51)</f>
        <v>-0.012996849957886025</v>
      </c>
      <c r="E72">
        <f>E17+(12/0.017)*(E18*E50-E33*E51)</f>
        <v>-0.005707065887603391</v>
      </c>
      <c r="F72">
        <f>F17+(12/0.017)*(F18*F50-F33*F51)</f>
        <v>0.00017011557901172467</v>
      </c>
    </row>
    <row r="73" spans="1:6" ht="12.75">
      <c r="A73" t="s">
        <v>77</v>
      </c>
      <c r="B73">
        <f>B18+(13/0.017)*(B19*B50-B34*B51)</f>
        <v>0.008043310518860342</v>
      </c>
      <c r="C73">
        <f>C18+(13/0.017)*(C19*C50-C34*C51)</f>
        <v>0.028551602949480365</v>
      </c>
      <c r="D73">
        <f>D18+(13/0.017)*(D19*D50-D34*D51)</f>
        <v>0.024124499142260197</v>
      </c>
      <c r="E73">
        <f>E18+(13/0.017)*(E19*E50-E34*E51)</f>
        <v>0.04583463193123674</v>
      </c>
      <c r="F73">
        <f>F18+(13/0.017)*(F19*F50-F34*F51)</f>
        <v>0.014183025231569335</v>
      </c>
    </row>
    <row r="74" spans="1:6" ht="12.75">
      <c r="A74" t="s">
        <v>78</v>
      </c>
      <c r="B74">
        <f>B19+(14/0.017)*(B20*B50-B35*B51)</f>
        <v>-0.20506936158816458</v>
      </c>
      <c r="C74">
        <f>C19+(14/0.017)*(C20*C50-C35*C51)</f>
        <v>-0.1909105989402122</v>
      </c>
      <c r="D74">
        <f>D19+(14/0.017)*(D20*D50-D35*D51)</f>
        <v>-0.20128821754047652</v>
      </c>
      <c r="E74">
        <f>E19+(14/0.017)*(E20*E50-E35*E51)</f>
        <v>-0.17915246295310627</v>
      </c>
      <c r="F74">
        <f>F19+(14/0.017)*(F20*F50-F35*F51)</f>
        <v>-0.12966821350246063</v>
      </c>
    </row>
    <row r="75" spans="1:6" ht="12.75">
      <c r="A75" t="s">
        <v>79</v>
      </c>
      <c r="B75" s="49">
        <f>B20</f>
        <v>0.00933975</v>
      </c>
      <c r="C75" s="49">
        <f>C20</f>
        <v>-0.002823361</v>
      </c>
      <c r="D75" s="49">
        <f>D20</f>
        <v>-0.001153876</v>
      </c>
      <c r="E75" s="49">
        <f>E20</f>
        <v>0.005152067</v>
      </c>
      <c r="F75" s="49">
        <f>F20</f>
        <v>-0.0001444006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-2.2119719963795763</v>
      </c>
      <c r="C82">
        <f>C22+(2/0.017)*(C8*C51+C23*C50)</f>
        <v>-15.328816955000589</v>
      </c>
      <c r="D82">
        <f>D22+(2/0.017)*(D8*D51+D23*D50)</f>
        <v>-19.530477109650548</v>
      </c>
      <c r="E82">
        <f>E22+(2/0.017)*(E8*E51+E23*E50)</f>
        <v>18.35832060425445</v>
      </c>
      <c r="F82">
        <f>F22+(2/0.017)*(F8*F51+F23*F50)</f>
        <v>32.495114245886505</v>
      </c>
    </row>
    <row r="83" spans="1:6" ht="12.75">
      <c r="A83" t="s">
        <v>82</v>
      </c>
      <c r="B83">
        <f>B23+(3/0.017)*(B9*B51+B24*B50)</f>
        <v>-2.0749463430910633</v>
      </c>
      <c r="C83">
        <f>C23+(3/0.017)*(C9*C51+C24*C50)</f>
        <v>1.2366179868696725</v>
      </c>
      <c r="D83">
        <f>D23+(3/0.017)*(D9*D51+D24*D50)</f>
        <v>1.2176135858755073</v>
      </c>
      <c r="E83">
        <f>E23+(3/0.017)*(E9*E51+E24*E50)</f>
        <v>2.199874732598516</v>
      </c>
      <c r="F83">
        <f>F23+(3/0.017)*(F9*F51+F24*F50)</f>
        <v>9.396418976281103</v>
      </c>
    </row>
    <row r="84" spans="1:6" ht="12.75">
      <c r="A84" t="s">
        <v>83</v>
      </c>
      <c r="B84">
        <f>B24+(4/0.017)*(B10*B51+B25*B50)</f>
        <v>3.1317638630050886</v>
      </c>
      <c r="C84">
        <f>C24+(4/0.017)*(C10*C51+C25*C50)</f>
        <v>0.4730378328568231</v>
      </c>
      <c r="D84">
        <f>D24+(4/0.017)*(D10*D51+D25*D50)</f>
        <v>2.7431092525017626</v>
      </c>
      <c r="E84">
        <f>E24+(4/0.017)*(E10*E51+E25*E50)</f>
        <v>1.9676895936235022</v>
      </c>
      <c r="F84">
        <f>F24+(4/0.017)*(F10*F51+F25*F50)</f>
        <v>-1.6492825490201133</v>
      </c>
    </row>
    <row r="85" spans="1:6" ht="12.75">
      <c r="A85" t="s">
        <v>84</v>
      </c>
      <c r="B85">
        <f>B25+(5/0.017)*(B11*B51+B26*B50)</f>
        <v>-0.06551216371028307</v>
      </c>
      <c r="C85">
        <f>C25+(5/0.017)*(C11*C51+C26*C50)</f>
        <v>0.2008837479214697</v>
      </c>
      <c r="D85">
        <f>D25+(5/0.017)*(D11*D51+D26*D50)</f>
        <v>-0.2680812021460605</v>
      </c>
      <c r="E85">
        <f>E25+(5/0.017)*(E11*E51+E26*E50)</f>
        <v>0.7322196185362456</v>
      </c>
      <c r="F85">
        <f>F25+(5/0.017)*(F11*F51+F26*F50)</f>
        <v>6.140514810831776E-05</v>
      </c>
    </row>
    <row r="86" spans="1:6" ht="12.75">
      <c r="A86" t="s">
        <v>85</v>
      </c>
      <c r="B86">
        <f>B26+(6/0.017)*(B12*B51+B27*B50)</f>
        <v>0.6625847139748708</v>
      </c>
      <c r="C86">
        <f>C26+(6/0.017)*(C12*C51+C27*C50)</f>
        <v>-0.14681644689087933</v>
      </c>
      <c r="D86">
        <f>D26+(6/0.017)*(D12*D51+D27*D50)</f>
        <v>-0.8662254294394734</v>
      </c>
      <c r="E86">
        <f>E26+(6/0.017)*(E12*E51+E27*E50)</f>
        <v>-0.8235830438045142</v>
      </c>
      <c r="F86">
        <f>F26+(6/0.017)*(F12*F51+F27*F50)</f>
        <v>0.6880149997050917</v>
      </c>
    </row>
    <row r="87" spans="1:6" ht="12.75">
      <c r="A87" t="s">
        <v>86</v>
      </c>
      <c r="B87">
        <f>B27+(7/0.017)*(B13*B51+B28*B50)</f>
        <v>-0.29705099351829967</v>
      </c>
      <c r="C87">
        <f>C27+(7/0.017)*(C13*C51+C28*C50)</f>
        <v>0.13746191842520342</v>
      </c>
      <c r="D87">
        <f>D27+(7/0.017)*(D13*D51+D28*D50)</f>
        <v>0.500500215129376</v>
      </c>
      <c r="E87">
        <f>E27+(7/0.017)*(E13*E51+E28*E50)</f>
        <v>0.4336845141537252</v>
      </c>
      <c r="F87">
        <f>F27+(7/0.017)*(F13*F51+F28*F50)</f>
        <v>0.39932329966670377</v>
      </c>
    </row>
    <row r="88" spans="1:6" ht="12.75">
      <c r="A88" t="s">
        <v>87</v>
      </c>
      <c r="B88">
        <f>B28+(8/0.017)*(B14*B51+B29*B50)</f>
        <v>0.2237898225919127</v>
      </c>
      <c r="C88">
        <f>C28+(8/0.017)*(C14*C51+C29*C50)</f>
        <v>-0.2640305781382363</v>
      </c>
      <c r="D88">
        <f>D28+(8/0.017)*(D14*D51+D29*D50)</f>
        <v>0.4504524422617702</v>
      </c>
      <c r="E88">
        <f>E28+(8/0.017)*(E14*E51+E29*E50)</f>
        <v>0.10871003454642617</v>
      </c>
      <c r="F88">
        <f>F28+(8/0.017)*(F14*F51+F29*F50)</f>
        <v>-0.48125332373460733</v>
      </c>
    </row>
    <row r="89" spans="1:6" ht="12.75">
      <c r="A89" t="s">
        <v>88</v>
      </c>
      <c r="B89">
        <f>B29+(9/0.017)*(B15*B51+B30*B50)</f>
        <v>0.00799526737868628</v>
      </c>
      <c r="C89">
        <f>C29+(9/0.017)*(C15*C51+C30*C50)</f>
        <v>-0.11104942462901175</v>
      </c>
      <c r="D89">
        <f>D29+(9/0.017)*(D15*D51+D30*D50)</f>
        <v>-0.186375814374475</v>
      </c>
      <c r="E89">
        <f>E29+(9/0.017)*(E15*E51+E30*E50)</f>
        <v>-0.04681213049016347</v>
      </c>
      <c r="F89">
        <f>F29+(9/0.017)*(F15*F51+F30*F50)</f>
        <v>-0.04218968709038244</v>
      </c>
    </row>
    <row r="90" spans="1:6" ht="12.75">
      <c r="A90" t="s">
        <v>89</v>
      </c>
      <c r="B90">
        <f>B30+(10/0.017)*(B16*B51+B31*B50)</f>
        <v>0.06452256665870802</v>
      </c>
      <c r="C90">
        <f>C30+(10/0.017)*(C16*C51+C31*C50)</f>
        <v>0.07600312817137121</v>
      </c>
      <c r="D90">
        <f>D30+(10/0.017)*(D16*D51+D31*D50)</f>
        <v>-0.07749575512978207</v>
      </c>
      <c r="E90">
        <f>E30+(10/0.017)*(E16*E51+E31*E50)</f>
        <v>-0.013638987699297136</v>
      </c>
      <c r="F90">
        <f>F30+(10/0.017)*(F16*F51+F31*F50)</f>
        <v>0.18673766824037283</v>
      </c>
    </row>
    <row r="91" spans="1:6" ht="12.75">
      <c r="A91" t="s">
        <v>90</v>
      </c>
      <c r="B91">
        <f>B31+(11/0.017)*(B17*B51+B32*B50)</f>
        <v>-0.02234811436474674</v>
      </c>
      <c r="C91">
        <f>C31+(11/0.017)*(C17*C51+C32*C50)</f>
        <v>-0.04338531906598666</v>
      </c>
      <c r="D91">
        <f>D31+(11/0.017)*(D17*D51+D32*D50)</f>
        <v>-0.028904210728828175</v>
      </c>
      <c r="E91">
        <f>E31+(11/0.017)*(E17*E51+E32*E50)</f>
        <v>-0.018109976795985645</v>
      </c>
      <c r="F91">
        <f>F31+(11/0.017)*(F17*F51+F32*F50)</f>
        <v>-0.024448871055348466</v>
      </c>
    </row>
    <row r="92" spans="1:6" ht="12.75">
      <c r="A92" t="s">
        <v>91</v>
      </c>
      <c r="B92">
        <f>B32+(12/0.017)*(B18*B51+B33*B50)</f>
        <v>-0.011462874311633519</v>
      </c>
      <c r="C92">
        <f>C32+(12/0.017)*(C18*C51+C33*C50)</f>
        <v>-0.031594274059275354</v>
      </c>
      <c r="D92">
        <f>D32+(12/0.017)*(D18*D51+D33*D50)</f>
        <v>0.04762354338260786</v>
      </c>
      <c r="E92">
        <f>E32+(12/0.017)*(E18*E51+E33*E50)</f>
        <v>0.01000801130213554</v>
      </c>
      <c r="F92">
        <f>F32+(12/0.017)*(F18*F51+F33*F50)</f>
        <v>-0.059540496457500695</v>
      </c>
    </row>
    <row r="93" spans="1:6" ht="12.75">
      <c r="A93" t="s">
        <v>92</v>
      </c>
      <c r="B93">
        <f>B33+(13/0.017)*(B19*B51+B34*B50)</f>
        <v>0.070423270166752</v>
      </c>
      <c r="C93">
        <f>C33+(13/0.017)*(C19*C51+C34*C50)</f>
        <v>0.06916850015818815</v>
      </c>
      <c r="D93">
        <f>D33+(13/0.017)*(D19*D51+D34*D50)</f>
        <v>0.07874365427832376</v>
      </c>
      <c r="E93">
        <f>E33+(13/0.017)*(E19*E51+E34*E50)</f>
        <v>0.08381772142430777</v>
      </c>
      <c r="F93">
        <f>F33+(13/0.017)*(F19*F51+F34*F50)</f>
        <v>0.03747520988813772</v>
      </c>
    </row>
    <row r="94" spans="1:6" ht="12.75">
      <c r="A94" t="s">
        <v>93</v>
      </c>
      <c r="B94">
        <f>B34+(14/0.017)*(B20*B51+B35*B50)</f>
        <v>-0.0006125391566828597</v>
      </c>
      <c r="C94">
        <f>C34+(14/0.017)*(C20*C51+C35*C50)</f>
        <v>0.005419344846948204</v>
      </c>
      <c r="D94">
        <f>D34+(14/0.017)*(D20*D51+D35*D50)</f>
        <v>-0.0022600579565435603</v>
      </c>
      <c r="E94">
        <f>E34+(14/0.017)*(E20*E51+E35*E50)</f>
        <v>-0.002896258139928745</v>
      </c>
      <c r="F94">
        <f>F34+(14/0.017)*(F20*F51+F35*F50)</f>
        <v>-0.03164026417691817</v>
      </c>
    </row>
    <row r="95" spans="1:6" ht="12.75">
      <c r="A95" t="s">
        <v>94</v>
      </c>
      <c r="B95" s="49">
        <f>B35</f>
        <v>-0.0007510944</v>
      </c>
      <c r="C95" s="49">
        <f>C35</f>
        <v>-0.005247207</v>
      </c>
      <c r="D95" s="49">
        <f>D35</f>
        <v>-0.009569892</v>
      </c>
      <c r="E95" s="49">
        <f>E35</f>
        <v>-0.004103791</v>
      </c>
      <c r="F95" s="49">
        <f>F35</f>
        <v>0.005324663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3.476124719128123</v>
      </c>
      <c r="C103">
        <f>C63*10000/C62</f>
        <v>0.9040651205094749</v>
      </c>
      <c r="D103">
        <f>D63*10000/D62</f>
        <v>-1.269370174304141</v>
      </c>
      <c r="E103">
        <f>E63*10000/E62</f>
        <v>-0.5553233445639371</v>
      </c>
      <c r="F103">
        <f>F63*10000/F62</f>
        <v>-3.511133834548106</v>
      </c>
      <c r="G103">
        <f>AVERAGE(C103:E103)</f>
        <v>-0.3068761327862011</v>
      </c>
      <c r="H103">
        <f>STDEV(C103:E103)</f>
        <v>1.1078130519024796</v>
      </c>
      <c r="I103">
        <f>(B103*B4+C103*C4+D103*D4+E103*E4+F103*F4)/SUM(B4:F4)</f>
        <v>-0.18529860835638415</v>
      </c>
      <c r="K103">
        <f>(LN(H103)+LN(H123))/2-LN(K114*K115^3)</f>
        <v>-4.11574508409723</v>
      </c>
    </row>
    <row r="104" spans="1:11" ht="12.75">
      <c r="A104" t="s">
        <v>68</v>
      </c>
      <c r="B104">
        <f>B64*10000/B62</f>
        <v>-0.9017315687972604</v>
      </c>
      <c r="C104">
        <f>C64*10000/C62</f>
        <v>0.07789378906180112</v>
      </c>
      <c r="D104">
        <f>D64*10000/D62</f>
        <v>-0.33072401958517034</v>
      </c>
      <c r="E104">
        <f>E64*10000/E62</f>
        <v>-0.33658816736607194</v>
      </c>
      <c r="F104">
        <f>F64*10000/F62</f>
        <v>-1.112159472820474</v>
      </c>
      <c r="G104">
        <f>AVERAGE(C104:E104)</f>
        <v>-0.1964727992964804</v>
      </c>
      <c r="H104">
        <f>STDEV(C104:E104)</f>
        <v>0.23762652558757216</v>
      </c>
      <c r="I104">
        <f>(B104*B4+C104*C4+D104*D4+E104*E4+F104*F4)/SUM(B4:F4)</f>
        <v>-0.4207419242293926</v>
      </c>
      <c r="K104">
        <f>(LN(H104)+LN(H124))/2-LN(K114*K115^4)</f>
        <v>-3.9342043982851873</v>
      </c>
    </row>
    <row r="105" spans="1:11" ht="12.75">
      <c r="A105" t="s">
        <v>69</v>
      </c>
      <c r="B105">
        <f>B65*10000/B62</f>
        <v>-1.8775757439756782</v>
      </c>
      <c r="C105">
        <f>C65*10000/C62</f>
        <v>-0.8637349031535266</v>
      </c>
      <c r="D105">
        <f>D65*10000/D62</f>
        <v>0.2807585276197165</v>
      </c>
      <c r="E105">
        <f>E65*10000/E62</f>
        <v>-0.5560082527674719</v>
      </c>
      <c r="F105">
        <f>F65*10000/F62</f>
        <v>-0.6459262147814743</v>
      </c>
      <c r="G105">
        <f>AVERAGE(C105:E105)</f>
        <v>-0.379661542767094</v>
      </c>
      <c r="H105">
        <f>STDEV(C105:E105)</f>
        <v>0.592275210410452</v>
      </c>
      <c r="I105">
        <f>(B105*B4+C105*C4+D105*D4+E105*E4+F105*F4)/SUM(B4:F4)</f>
        <v>-0.6323704319199014</v>
      </c>
      <c r="K105">
        <f>(LN(H105)+LN(H125))/2-LN(K114*K115^5)</f>
        <v>-3.3039156901767477</v>
      </c>
    </row>
    <row r="106" spans="1:11" ht="12.75">
      <c r="A106" t="s">
        <v>70</v>
      </c>
      <c r="B106">
        <f>B66*10000/B62</f>
        <v>1.7496186100779547</v>
      </c>
      <c r="C106">
        <f>C66*10000/C62</f>
        <v>0.7743727917536356</v>
      </c>
      <c r="D106">
        <f>D66*10000/D62</f>
        <v>1.2281715308603207</v>
      </c>
      <c r="E106">
        <f>E66*10000/E62</f>
        <v>0.5003338529669775</v>
      </c>
      <c r="F106">
        <f>F66*10000/F62</f>
        <v>12.409801593476915</v>
      </c>
      <c r="G106">
        <f>AVERAGE(C106:E106)</f>
        <v>0.8342927251936446</v>
      </c>
      <c r="H106">
        <f>STDEV(C106:E106)</f>
        <v>0.3675999458077826</v>
      </c>
      <c r="I106">
        <f>(B106*B4+C106*C4+D106*D4+E106*E4+F106*F4)/SUM(B4:F4)</f>
        <v>2.5094925055713793</v>
      </c>
      <c r="K106">
        <f>(LN(H106)+LN(H126))/2-LN(K114*K115^6)</f>
        <v>-3.058650917128724</v>
      </c>
    </row>
    <row r="107" spans="1:11" ht="12.75">
      <c r="A107" t="s">
        <v>71</v>
      </c>
      <c r="B107">
        <f>B67*10000/B62</f>
        <v>0.3352712878876932</v>
      </c>
      <c r="C107">
        <f>C67*10000/C62</f>
        <v>0.17640201940736436</v>
      </c>
      <c r="D107">
        <f>D67*10000/D62</f>
        <v>0.1031674767500907</v>
      </c>
      <c r="E107">
        <f>E67*10000/E62</f>
        <v>-0.5184197384415643</v>
      </c>
      <c r="F107">
        <f>F67*10000/F62</f>
        <v>-0.2860169071630212</v>
      </c>
      <c r="G107">
        <f>AVERAGE(C107:E107)</f>
        <v>-0.07961674742803641</v>
      </c>
      <c r="H107">
        <f>STDEV(C107:E107)</f>
        <v>0.3817746367313689</v>
      </c>
      <c r="I107">
        <f>(B107*B4+C107*C4+D107*D4+E107*E4+F107*F4)/SUM(B4:F4)</f>
        <v>-0.046977300737297153</v>
      </c>
      <c r="K107">
        <f>(LN(H107)+LN(H127))/2-LN(K114*K115^7)</f>
        <v>-2.816717699304605</v>
      </c>
    </row>
    <row r="108" spans="1:9" ht="12.75">
      <c r="A108" t="s">
        <v>72</v>
      </c>
      <c r="B108">
        <f>B68*10000/B62</f>
        <v>-0.12751994773207254</v>
      </c>
      <c r="C108">
        <f>C68*10000/C62</f>
        <v>-0.15798199810536895</v>
      </c>
      <c r="D108">
        <f>D68*10000/D62</f>
        <v>-0.06723443677622978</v>
      </c>
      <c r="E108">
        <f>E68*10000/E62</f>
        <v>-0.05948182386242894</v>
      </c>
      <c r="F108">
        <f>F68*10000/F62</f>
        <v>-0.1329053493254537</v>
      </c>
      <c r="G108">
        <f>AVERAGE(C108:E108)</f>
        <v>-0.09489941958134256</v>
      </c>
      <c r="H108">
        <f>STDEV(C108:E108)</f>
        <v>0.05476846297530885</v>
      </c>
      <c r="I108">
        <f>(B108*B4+C108*C4+D108*D4+E108*E4+F108*F4)/SUM(B4:F4)</f>
        <v>-0.10469543094083138</v>
      </c>
    </row>
    <row r="109" spans="1:9" ht="12.75">
      <c r="A109" t="s">
        <v>73</v>
      </c>
      <c r="B109">
        <f>B69*10000/B62</f>
        <v>-0.2530539981245897</v>
      </c>
      <c r="C109">
        <f>C69*10000/C62</f>
        <v>-0.06739017482299606</v>
      </c>
      <c r="D109">
        <f>D69*10000/D62</f>
        <v>0.032705337957683635</v>
      </c>
      <c r="E109">
        <f>E69*10000/E62</f>
        <v>0.0739887822617343</v>
      </c>
      <c r="F109">
        <f>F69*10000/F62</f>
        <v>0.08471786613923915</v>
      </c>
      <c r="G109">
        <f>AVERAGE(C109:E109)</f>
        <v>0.013101315132140627</v>
      </c>
      <c r="H109">
        <f>STDEV(C109:E109)</f>
        <v>0.07269966065807884</v>
      </c>
      <c r="I109">
        <f>(B109*B4+C109*C4+D109*D4+E109*E4+F109*F4)/SUM(B4:F4)</f>
        <v>-0.0159468812448981</v>
      </c>
    </row>
    <row r="110" spans="1:11" ht="12.75">
      <c r="A110" t="s">
        <v>74</v>
      </c>
      <c r="B110">
        <f>B70*10000/B62</f>
        <v>-0.40295427973468173</v>
      </c>
      <c r="C110">
        <f>C70*10000/C62</f>
        <v>-0.15631228930333846</v>
      </c>
      <c r="D110">
        <f>D70*10000/D62</f>
        <v>-0.15156689572225432</v>
      </c>
      <c r="E110">
        <f>E70*10000/E62</f>
        <v>-0.14371077546473635</v>
      </c>
      <c r="F110">
        <f>F70*10000/F62</f>
        <v>-0.3655794293506067</v>
      </c>
      <c r="G110">
        <f>AVERAGE(C110:E110)</f>
        <v>-0.15052998683010968</v>
      </c>
      <c r="H110">
        <f>STDEV(C110:E110)</f>
        <v>0.00636442635231805</v>
      </c>
      <c r="I110">
        <f>(B110*B4+C110*C4+D110*D4+E110*E4+F110*F4)/SUM(B4:F4)</f>
        <v>-0.21578604883510769</v>
      </c>
      <c r="K110">
        <f>EXP(AVERAGE(K103:K107))</f>
        <v>0.03187775787114905</v>
      </c>
    </row>
    <row r="111" spans="1:9" ht="12.75">
      <c r="A111" t="s">
        <v>75</v>
      </c>
      <c r="B111">
        <f>B71*10000/B62</f>
        <v>0.07845192487656123</v>
      </c>
      <c r="C111">
        <f>C71*10000/C62</f>
        <v>0.021690792532641567</v>
      </c>
      <c r="D111">
        <f>D71*10000/D62</f>
        <v>0.015149525632082965</v>
      </c>
      <c r="E111">
        <f>E71*10000/E62</f>
        <v>-0.0076338457339941886</v>
      </c>
      <c r="F111">
        <f>F71*10000/F62</f>
        <v>0.0151479424332971</v>
      </c>
      <c r="G111">
        <f>AVERAGE(C111:E111)</f>
        <v>0.009735490810243446</v>
      </c>
      <c r="H111">
        <f>STDEV(C111:E111)</f>
        <v>0.01539374652761074</v>
      </c>
      <c r="I111">
        <f>(B111*B4+C111*C4+D111*D4+E111*E4+F111*F4)/SUM(B4:F4)</f>
        <v>0.020419697419312842</v>
      </c>
    </row>
    <row r="112" spans="1:9" ht="12.75">
      <c r="A112" t="s">
        <v>76</v>
      </c>
      <c r="B112">
        <f>B72*10000/B62</f>
        <v>-0.0019887376997714443</v>
      </c>
      <c r="C112">
        <f>C72*10000/C62</f>
        <v>-0.009786718564556393</v>
      </c>
      <c r="D112">
        <f>D72*10000/D62</f>
        <v>-0.01299684846609135</v>
      </c>
      <c r="E112">
        <f>E72*10000/E62</f>
        <v>-0.0057070732591671045</v>
      </c>
      <c r="F112">
        <f>F72*10000/F62</f>
        <v>0.0001701149263864982</v>
      </c>
      <c r="G112">
        <f>AVERAGE(C112:E112)</f>
        <v>-0.009496880096604949</v>
      </c>
      <c r="H112">
        <f>STDEV(C112:E112)</f>
        <v>0.003653520274338192</v>
      </c>
      <c r="I112">
        <f>(B112*B4+C112*C4+D112*D4+E112*E4+F112*F4)/SUM(B4:F4)</f>
        <v>-0.00711984882910551</v>
      </c>
    </row>
    <row r="113" spans="1:9" ht="12.75">
      <c r="A113" t="s">
        <v>77</v>
      </c>
      <c r="B113">
        <f>B73*10000/B62</f>
        <v>0.008043415655705873</v>
      </c>
      <c r="C113">
        <f>C73*10000/C62</f>
        <v>0.028551505401423847</v>
      </c>
      <c r="D113">
        <f>D73*10000/D62</f>
        <v>0.024124496373220044</v>
      </c>
      <c r="E113">
        <f>E73*10000/E62</f>
        <v>0.045834691133796554</v>
      </c>
      <c r="F113">
        <f>F73*10000/F62</f>
        <v>0.014182970820326653</v>
      </c>
      <c r="G113">
        <f>AVERAGE(C113:E113)</f>
        <v>0.03283689763614681</v>
      </c>
      <c r="H113">
        <f>STDEV(C113:E113)</f>
        <v>0.011471991069104298</v>
      </c>
      <c r="I113">
        <f>(B113*B4+C113*C4+D113*D4+E113*E4+F113*F4)/SUM(B4:F4)</f>
        <v>0.026756853370417152</v>
      </c>
    </row>
    <row r="114" spans="1:11" ht="12.75">
      <c r="A114" t="s">
        <v>78</v>
      </c>
      <c r="B114">
        <f>B74*10000/B62</f>
        <v>-0.20507204211948832</v>
      </c>
      <c r="C114">
        <f>C74*10000/C62</f>
        <v>-0.19090994668408745</v>
      </c>
      <c r="D114">
        <f>D74*10000/D62</f>
        <v>-0.20128819443636342</v>
      </c>
      <c r="E114">
        <f>E74*10000/E62</f>
        <v>-0.17915269435639145</v>
      </c>
      <c r="F114">
        <f>F74*10000/F62</f>
        <v>-0.12966771604803765</v>
      </c>
      <c r="G114">
        <f>AVERAGE(C114:E114)</f>
        <v>-0.19045027849228077</v>
      </c>
      <c r="H114">
        <f>STDEV(C114:E114)</f>
        <v>0.011074906865637004</v>
      </c>
      <c r="I114">
        <f>(B114*B4+C114*C4+D114*D4+E114*E4+F114*F4)/SUM(B4:F4)</f>
        <v>-0.18446995303928826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0.00933987208304662</v>
      </c>
      <c r="C115">
        <f>C75*10000/C62</f>
        <v>-0.0028233513538383154</v>
      </c>
      <c r="D115">
        <f>D75*10000/D62</f>
        <v>-0.0011538758675566712</v>
      </c>
      <c r="E115">
        <f>E75*10000/E62</f>
        <v>0.0051520736546962825</v>
      </c>
      <c r="F115">
        <f>F75*10000/F62</f>
        <v>-0.00014440004602678472</v>
      </c>
      <c r="G115">
        <f>AVERAGE(C115:E115)</f>
        <v>0.0003916154777670987</v>
      </c>
      <c r="H115">
        <f>STDEV(C115:E115)</f>
        <v>0.004206335535896153</v>
      </c>
      <c r="I115">
        <f>(B115*B4+C115*C4+D115*D4+E115*E4+F115*F4)/SUM(B4:F4)</f>
        <v>0.0016177097074348316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-2.2120009098173403</v>
      </c>
      <c r="C122">
        <f>C82*10000/C62</f>
        <v>-15.328764583289434</v>
      </c>
      <c r="D122">
        <f>D82*10000/D62</f>
        <v>-19.530474867917984</v>
      </c>
      <c r="E122">
        <f>E82*10000/E62</f>
        <v>18.358344316882384</v>
      </c>
      <c r="F122">
        <f>F82*10000/F62</f>
        <v>32.49498958281087</v>
      </c>
      <c r="G122">
        <f>AVERAGE(C122:E122)</f>
        <v>-5.500298378108344</v>
      </c>
      <c r="H122">
        <f>STDEV(C122:E122)</f>
        <v>20.768719646728687</v>
      </c>
      <c r="I122">
        <f>(B122*B4+C122*C4+D122*D4+E122*E4+F122*F4)/SUM(B4:F4)</f>
        <v>0.040491613881259776</v>
      </c>
    </row>
    <row r="123" spans="1:9" ht="12.75">
      <c r="A123" t="s">
        <v>82</v>
      </c>
      <c r="B123">
        <f>B83*10000/B62</f>
        <v>-2.074973465419941</v>
      </c>
      <c r="C123">
        <f>C83*10000/C62</f>
        <v>1.2366137618991344</v>
      </c>
      <c r="D123">
        <f>D83*10000/D62</f>
        <v>1.2176134461162986</v>
      </c>
      <c r="E123">
        <f>E83*10000/E62</f>
        <v>2.1998775740790726</v>
      </c>
      <c r="F123">
        <f>F83*10000/F62</f>
        <v>9.396382928200746</v>
      </c>
      <c r="G123">
        <f>AVERAGE(C123:E123)</f>
        <v>1.5513682606981682</v>
      </c>
      <c r="H123">
        <f>STDEV(C123:E123)</f>
        <v>0.5617058840321073</v>
      </c>
      <c r="I123">
        <f>(B123*B4+C123*C4+D123*D4+E123*E4+F123*F4)/SUM(B4:F4)</f>
        <v>2.07099860513397</v>
      </c>
    </row>
    <row r="124" spans="1:9" ht="12.75">
      <c r="A124" t="s">
        <v>83</v>
      </c>
      <c r="B124">
        <f>B84*10000/B62</f>
        <v>3.1318047993549576</v>
      </c>
      <c r="C124">
        <f>C84*10000/C62</f>
        <v>0.4730362166981319</v>
      </c>
      <c r="D124">
        <f>D84*10000/D62</f>
        <v>2.7431089376442555</v>
      </c>
      <c r="E124">
        <f>E84*10000/E62</f>
        <v>1.9676921352008194</v>
      </c>
      <c r="F124">
        <f>F84*10000/F62</f>
        <v>-1.6492762217724661</v>
      </c>
      <c r="G124">
        <f>AVERAGE(C124:E124)</f>
        <v>1.7279457631810689</v>
      </c>
      <c r="H124">
        <f>STDEV(C124:E124)</f>
        <v>1.1538701321069056</v>
      </c>
      <c r="I124">
        <f>(B124*B4+C124*C4+D124*D4+E124*E4+F124*F4)/SUM(B4:F4)</f>
        <v>1.4813921421012466</v>
      </c>
    </row>
    <row r="125" spans="1:9" ht="12.75">
      <c r="A125" t="s">
        <v>84</v>
      </c>
      <c r="B125">
        <f>B85*10000/B62</f>
        <v>-0.06551302004204103</v>
      </c>
      <c r="C125">
        <f>C85*10000/C62</f>
        <v>0.20088306159155575</v>
      </c>
      <c r="D125">
        <f>D85*10000/D62</f>
        <v>-0.2680811713753652</v>
      </c>
      <c r="E125">
        <f>E85*10000/E62</f>
        <v>0.7322205643118291</v>
      </c>
      <c r="F125">
        <f>F85*10000/F62</f>
        <v>6.140491253583861E-05</v>
      </c>
      <c r="G125">
        <f>AVERAGE(C125:E125)</f>
        <v>0.2216741515093399</v>
      </c>
      <c r="H125">
        <f>STDEV(C125:E125)</f>
        <v>0.5004748671708504</v>
      </c>
      <c r="I125">
        <f>(B125*B4+C125*C4+D125*D4+E125*E4+F125*F4)/SUM(B4:F4)</f>
        <v>0.15053449991366552</v>
      </c>
    </row>
    <row r="126" spans="1:9" ht="12.75">
      <c r="A126" t="s">
        <v>85</v>
      </c>
      <c r="B126">
        <f>B86*10000/B62</f>
        <v>0.6625933748448648</v>
      </c>
      <c r="C126">
        <f>C86*10000/C62</f>
        <v>-0.1468159452847494</v>
      </c>
      <c r="D126">
        <f>D86*10000/D62</f>
        <v>-0.8662253300130364</v>
      </c>
      <c r="E126">
        <f>E86*10000/E62</f>
        <v>-0.8235841075901793</v>
      </c>
      <c r="F126">
        <f>F86*10000/F62</f>
        <v>0.6880123602293448</v>
      </c>
      <c r="G126">
        <f>AVERAGE(C126:E126)</f>
        <v>-0.612208460962655</v>
      </c>
      <c r="H126">
        <f>STDEV(C126:E126)</f>
        <v>0.40360526966231014</v>
      </c>
      <c r="I126">
        <f>(B126*B4+C126*C4+D126*D4+E126*E4+F126*F4)/SUM(B4:F4)</f>
        <v>-0.25409381211907234</v>
      </c>
    </row>
    <row r="127" spans="1:9" ht="12.75">
      <c r="A127" t="s">
        <v>86</v>
      </c>
      <c r="B127">
        <f>B87*10000/B62</f>
        <v>-0.29705487637279687</v>
      </c>
      <c r="C127">
        <f>C87*10000/C62</f>
        <v>0.13746144877931307</v>
      </c>
      <c r="D127">
        <f>D87*10000/D62</f>
        <v>0.500500157681336</v>
      </c>
      <c r="E127">
        <f>E87*10000/E62</f>
        <v>0.43368507432476416</v>
      </c>
      <c r="F127">
        <f>F87*10000/F62</f>
        <v>0.39932176771730565</v>
      </c>
      <c r="G127">
        <f>AVERAGE(C127:E127)</f>
        <v>0.3572155602618044</v>
      </c>
      <c r="H127">
        <f>STDEV(C127:E127)</f>
        <v>0.19322258143416074</v>
      </c>
      <c r="I127">
        <f>(B127*B4+C127*C4+D127*D4+E127*E4+F127*F4)/SUM(B4:F4)</f>
        <v>0.2679535336659521</v>
      </c>
    </row>
    <row r="128" spans="1:9" ht="12.75">
      <c r="A128" t="s">
        <v>87</v>
      </c>
      <c r="B128">
        <f>B88*10000/B62</f>
        <v>0.2237927478247449</v>
      </c>
      <c r="C128">
        <f>C88*10000/C62</f>
        <v>-0.26402967606384825</v>
      </c>
      <c r="D128">
        <f>D88*10000/D62</f>
        <v>0.4504523905582761</v>
      </c>
      <c r="E128">
        <f>E88*10000/E62</f>
        <v>0.10871017496235297</v>
      </c>
      <c r="F128">
        <f>F88*10000/F62</f>
        <v>-0.4812514774718417</v>
      </c>
      <c r="G128">
        <f>AVERAGE(C128:E128)</f>
        <v>0.09837762981892693</v>
      </c>
      <c r="H128">
        <f>STDEV(C128:E128)</f>
        <v>0.35735308449488884</v>
      </c>
      <c r="I128">
        <f>(B128*B4+C128*C4+D128*D4+E128*E4+F128*F4)/SUM(B4:F4)</f>
        <v>0.03929992186075058</v>
      </c>
    </row>
    <row r="129" spans="1:9" ht="12.75">
      <c r="A129" t="s">
        <v>88</v>
      </c>
      <c r="B129">
        <f>B89*10000/B62</f>
        <v>0.007995371887543597</v>
      </c>
      <c r="C129">
        <f>C89*10000/C62</f>
        <v>-0.11104904522279876</v>
      </c>
      <c r="D129">
        <f>D89*10000/D62</f>
        <v>-0.18637579298202617</v>
      </c>
      <c r="E129">
        <f>E89*10000/E62</f>
        <v>-0.04681219095531479</v>
      </c>
      <c r="F129">
        <f>F89*10000/F62</f>
        <v>-0.04218952523539978</v>
      </c>
      <c r="G129">
        <f>AVERAGE(C129:E129)</f>
        <v>-0.11474567638671324</v>
      </c>
      <c r="H129">
        <f>STDEV(C129:E129)</f>
        <v>0.06985519711617086</v>
      </c>
      <c r="I129">
        <f>(B129*B4+C129*C4+D129*D4+E129*E4+F129*F4)/SUM(B4:F4)</f>
        <v>-0.08727608408473048</v>
      </c>
    </row>
    <row r="130" spans="1:9" ht="12.75">
      <c r="A130" t="s">
        <v>89</v>
      </c>
      <c r="B130">
        <f>B90*10000/B62</f>
        <v>0.06452341005510659</v>
      </c>
      <c r="C130">
        <f>C90*10000/C62</f>
        <v>0.07600286850267746</v>
      </c>
      <c r="D130">
        <f>D90*10000/D62</f>
        <v>-0.07749574623472248</v>
      </c>
      <c r="E130">
        <f>E90*10000/E62</f>
        <v>-0.013639005316172214</v>
      </c>
      <c r="F130">
        <f>F90*10000/F62</f>
        <v>0.1867369518467672</v>
      </c>
      <c r="G130">
        <f>AVERAGE(C130:E130)</f>
        <v>-0.005043961016072413</v>
      </c>
      <c r="H130">
        <f>STDEV(C130:E130)</f>
        <v>0.07710941752772933</v>
      </c>
      <c r="I130">
        <f>(B130*B4+C130*C4+D130*D4+E130*E4+F130*F4)/SUM(B4:F4)</f>
        <v>0.03060340429790316</v>
      </c>
    </row>
    <row r="131" spans="1:9" ht="12.75">
      <c r="A131" t="s">
        <v>90</v>
      </c>
      <c r="B131">
        <f>B91*10000/B62</f>
        <v>-0.022348406484545218</v>
      </c>
      <c r="C131">
        <f>C91*10000/C62</f>
        <v>-0.043385170837757094</v>
      </c>
      <c r="D131">
        <f>D91*10000/D62</f>
        <v>-0.028904207411166755</v>
      </c>
      <c r="E131">
        <f>E91*10000/E62</f>
        <v>-0.01811000018783891</v>
      </c>
      <c r="F131">
        <f>F91*10000/F62</f>
        <v>-0.024448777260587858</v>
      </c>
      <c r="G131">
        <f>AVERAGE(C131:E131)</f>
        <v>-0.030133126145587583</v>
      </c>
      <c r="H131">
        <f>STDEV(C131:E131)</f>
        <v>0.012682320126360131</v>
      </c>
      <c r="I131">
        <f>(B131*B4+C131*C4+D131*D4+E131*E4+F131*F4)/SUM(B4:F4)</f>
        <v>-0.028247009740693923</v>
      </c>
    </row>
    <row r="132" spans="1:9" ht="12.75">
      <c r="A132" t="s">
        <v>91</v>
      </c>
      <c r="B132">
        <f>B92*10000/B62</f>
        <v>-0.011463024146759619</v>
      </c>
      <c r="C132">
        <f>C92*10000/C62</f>
        <v>-0.0315941661157726</v>
      </c>
      <c r="D132">
        <f>D92*10000/D62</f>
        <v>0.04762353791631805</v>
      </c>
      <c r="E132">
        <f>E92*10000/E62</f>
        <v>0.010008024229039559</v>
      </c>
      <c r="F132">
        <f>F92*10000/F62</f>
        <v>-0.05954026803850339</v>
      </c>
      <c r="G132">
        <f>AVERAGE(C132:E132)</f>
        <v>0.00867913200986167</v>
      </c>
      <c r="H132">
        <f>STDEV(C132:E132)</f>
        <v>0.039625567805731454</v>
      </c>
      <c r="I132">
        <f>(B132*B4+C132*C4+D132*D4+E132*E4+F132*F4)/SUM(B4:F4)</f>
        <v>-0.0033344804549664555</v>
      </c>
    </row>
    <row r="133" spans="1:9" ht="12.75">
      <c r="A133" t="s">
        <v>92</v>
      </c>
      <c r="B133">
        <f>B93*10000/B62</f>
        <v>0.07042419069325163</v>
      </c>
      <c r="C133">
        <f>C93*10000/C62</f>
        <v>0.06916826384036127</v>
      </c>
      <c r="D133">
        <f>D93*10000/D62</f>
        <v>0.07874364524002875</v>
      </c>
      <c r="E133">
        <f>E93*10000/E62</f>
        <v>0.0838178296879385</v>
      </c>
      <c r="F133">
        <f>F93*10000/F62</f>
        <v>0.037475066119604106</v>
      </c>
      <c r="G133">
        <f>AVERAGE(C133:E133)</f>
        <v>0.07724324625610951</v>
      </c>
      <c r="H133">
        <f>STDEV(C133:E133)</f>
        <v>0.007439142606096061</v>
      </c>
      <c r="I133">
        <f>(B133*B4+C133*C4+D133*D4+E133*E4+F133*F4)/SUM(B4:F4)</f>
        <v>0.07095508007999922</v>
      </c>
    </row>
    <row r="134" spans="1:9" ht="12.75">
      <c r="A134" t="s">
        <v>93</v>
      </c>
      <c r="B134">
        <f>B94*10000/B62</f>
        <v>-0.0006125471633903649</v>
      </c>
      <c r="C134">
        <f>C94*10000/C62</f>
        <v>0.005419326331470863</v>
      </c>
      <c r="D134">
        <f>D94*10000/D62</f>
        <v>-0.0022600576971312843</v>
      </c>
      <c r="E134">
        <f>E94*10000/E62</f>
        <v>-0.002896261880896841</v>
      </c>
      <c r="F134">
        <f>F94*10000/F62</f>
        <v>-0.03164014279335828</v>
      </c>
      <c r="G134">
        <f>AVERAGE(C134:E134)</f>
        <v>8.766891781424599E-05</v>
      </c>
      <c r="H134">
        <f>STDEV(C134:E134)</f>
        <v>0.0046282952610340105</v>
      </c>
      <c r="I134">
        <f>(B134*B4+C134*C4+D134*D4+E134*E4+F134*F4)/SUM(B4:F4)</f>
        <v>-0.004241639378248676</v>
      </c>
    </row>
    <row r="135" spans="1:9" ht="12.75">
      <c r="A135" t="s">
        <v>94</v>
      </c>
      <c r="B135">
        <f>B95*10000/B62</f>
        <v>-0.0007511042178101825</v>
      </c>
      <c r="C135">
        <f>C95*10000/C62</f>
        <v>-0.005247189072640688</v>
      </c>
      <c r="D135">
        <f>D95*10000/D62</f>
        <v>-0.00956989090155584</v>
      </c>
      <c r="E135">
        <f>E95*10000/E62</f>
        <v>-0.004103796300684698</v>
      </c>
      <c r="F135">
        <f>F95*10000/F62</f>
        <v>0.0053246425726563296</v>
      </c>
      <c r="G135">
        <f>AVERAGE(C135:E135)</f>
        <v>-0.006306958758293742</v>
      </c>
      <c r="H135">
        <f>STDEV(C135:E135)</f>
        <v>0.002883033365465971</v>
      </c>
      <c r="I135">
        <f>(B135*B4+C135*C4+D135*D4+E135*E4+F135*F4)/SUM(B4:F4)</f>
        <v>-0.003951211829097202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2005-10-13T12:33:52Z</cp:lastPrinted>
  <dcterms:created xsi:type="dcterms:W3CDTF">2005-10-13T12:33:52Z</dcterms:created>
  <dcterms:modified xsi:type="dcterms:W3CDTF">2005-10-13T14:51:08Z</dcterms:modified>
  <cp:category/>
  <cp:version/>
  <cp:contentType/>
  <cp:contentStatus/>
</cp:coreProperties>
</file>